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_PROJEKTY_\Brno\MU\MU Kampus-A8, přestavba 326,327 (210044 + 50211019)\DSS\MaR\"/>
    </mc:Choice>
  </mc:AlternateContent>
  <xr:revisionPtr revIDLastSave="0" documentId="13_ncr:1_{2BE8F5AD-DB3F-4066-949C-FAE5E0C5E064}" xr6:coauthVersionLast="47" xr6:coauthVersionMax="47" xr10:uidLastSave="{00000000-0000-0000-0000-000000000000}"/>
  <bookViews>
    <workbookView xWindow="38280" yWindow="-120" windowWidth="38640" windowHeight="21240" tabRatio="515" activeTab="3" xr2:uid="{00000000-000D-0000-FFFF-FFFF00000000}"/>
  </bookViews>
  <sheets>
    <sheet name="8RDC01" sheetId="174" r:id="rId1"/>
    <sheet name="8RDC002" sheetId="175" r:id="rId2"/>
    <sheet name="8DC1S13" sheetId="173" r:id="rId3"/>
    <sheet name="8DCSTR" sheetId="176" r:id="rId4"/>
    <sheet name="FCU" sheetId="177" r:id="rId5"/>
  </sheets>
  <definedNames>
    <definedName name="_xlnm._FilterDatabase" localSheetId="2" hidden="1">'8DC1S13'!$A$101:$J$101</definedName>
    <definedName name="_xlnm._FilterDatabase" localSheetId="3" hidden="1">'8DCSTR'!$A$101:$J$101</definedName>
    <definedName name="_xlnm._FilterDatabase" localSheetId="1" hidden="1">'8RDC002'!$A$155:$J$155</definedName>
    <definedName name="_xlnm._FilterDatabase" localSheetId="0" hidden="1">'8RDC01'!$A$176:$J$176</definedName>
    <definedName name="_xlnm._FilterDatabase" localSheetId="4" hidden="1">FCU!$A$29:$J$29</definedName>
    <definedName name="_xlnm.Print_Titles" localSheetId="2">'8DC1S13'!$1:$1</definedName>
    <definedName name="_xlnm.Print_Titles" localSheetId="3">'8DCSTR'!$1:$1</definedName>
    <definedName name="_xlnm.Print_Titles" localSheetId="1">'8RDC002'!$1:$1</definedName>
    <definedName name="_xlnm.Print_Titles" localSheetId="0">'8RDC01'!$2:$2</definedName>
    <definedName name="_xlnm.Print_Titles" localSheetId="4">FCU!$1:$1</definedName>
    <definedName name="_xlnm.Print_Area" localSheetId="2">'8DC1S13'!$A$1:$J$67</definedName>
    <definedName name="_xlnm.Print_Area" localSheetId="3">'8DCSTR'!$A$1:$J$100</definedName>
    <definedName name="_xlnm.Print_Area" localSheetId="1">'8RDC002'!$A$1:$J$152</definedName>
    <definedName name="_xlnm.Print_Area" localSheetId="0">'8RDC01'!$A$1:$J$174</definedName>
    <definedName name="_xlnm.Print_Area" localSheetId="4">FCU!$A$1:$J$27</definedName>
  </definedNames>
  <calcPr calcId="191029"/>
</workbook>
</file>

<file path=xl/calcChain.xml><?xml version="1.0" encoding="utf-8"?>
<calcChain xmlns="http://schemas.openxmlformats.org/spreadsheetml/2006/main">
  <c r="AA28" i="177" l="1"/>
  <c r="AA27" i="177"/>
  <c r="Y27" i="177"/>
  <c r="AA26" i="177"/>
  <c r="Y26" i="177"/>
  <c r="AA25" i="177"/>
  <c r="Y25" i="177"/>
  <c r="AA24" i="177"/>
  <c r="AA23" i="177"/>
  <c r="AA22" i="177"/>
  <c r="AA21" i="177"/>
  <c r="AA20" i="177"/>
  <c r="AA19" i="177"/>
  <c r="AA18" i="177"/>
  <c r="AA17" i="177"/>
  <c r="AA16" i="177"/>
  <c r="AA15" i="177"/>
  <c r="AA14" i="177"/>
  <c r="Y14" i="177"/>
  <c r="AA13" i="177"/>
  <c r="Y13" i="177"/>
  <c r="AA12" i="177"/>
  <c r="Y12" i="177"/>
  <c r="AA11" i="177"/>
  <c r="AA10" i="177"/>
  <c r="AA9" i="177"/>
  <c r="AA8" i="177"/>
  <c r="AA7" i="177"/>
  <c r="AA6" i="177"/>
  <c r="AA5" i="177"/>
  <c r="AA4" i="177"/>
  <c r="AA3" i="177"/>
  <c r="C114" i="176"/>
  <c r="H109" i="176"/>
  <c r="C108" i="176"/>
  <c r="H108" i="176" s="1"/>
  <c r="C107" i="176"/>
  <c r="H107" i="176" s="1"/>
  <c r="C106" i="176"/>
  <c r="H106" i="176" s="1"/>
  <c r="H105" i="176"/>
  <c r="C105" i="176"/>
  <c r="C104" i="176"/>
  <c r="H104" i="176" s="1"/>
  <c r="Y101" i="176"/>
  <c r="Y100" i="176"/>
  <c r="Y99" i="176"/>
  <c r="Y98" i="176"/>
  <c r="Y97" i="176"/>
  <c r="Y96" i="176"/>
  <c r="Y95" i="176"/>
  <c r="Y94" i="176"/>
  <c r="Y93" i="176"/>
  <c r="Y92" i="176"/>
  <c r="Y91" i="176"/>
  <c r="Y90" i="176"/>
  <c r="W90" i="176"/>
  <c r="Y89" i="176"/>
  <c r="Y88" i="176"/>
  <c r="Y87" i="176"/>
  <c r="Y86" i="176"/>
  <c r="Y85" i="176"/>
  <c r="Y84" i="176"/>
  <c r="Y83" i="176"/>
  <c r="Y82" i="176"/>
  <c r="Y81" i="176"/>
  <c r="Y80" i="176"/>
  <c r="Y79" i="176"/>
  <c r="W79" i="176"/>
  <c r="Y78" i="176"/>
  <c r="Y77" i="176"/>
  <c r="Y76" i="176"/>
  <c r="Y75" i="176"/>
  <c r="Y74" i="176"/>
  <c r="Y73" i="176"/>
  <c r="Y72" i="176"/>
  <c r="Y71" i="176"/>
  <c r="Y70" i="176"/>
  <c r="Y69" i="176"/>
  <c r="Y68" i="176"/>
  <c r="W68" i="176"/>
  <c r="Y67" i="176"/>
  <c r="Y66" i="176"/>
  <c r="Y65" i="176"/>
  <c r="Y64" i="176"/>
  <c r="Y63" i="176"/>
  <c r="Y62" i="176"/>
  <c r="Y61" i="176"/>
  <c r="Y60" i="176"/>
  <c r="Y59" i="176"/>
  <c r="Y58" i="176"/>
  <c r="Y57" i="176"/>
  <c r="W57" i="176"/>
  <c r="Y56" i="176"/>
  <c r="Y55" i="176"/>
  <c r="Y54" i="176"/>
  <c r="Y53" i="176"/>
  <c r="Y52" i="176"/>
  <c r="Y51" i="176"/>
  <c r="Y50" i="176"/>
  <c r="Y49" i="176"/>
  <c r="Y48" i="176"/>
  <c r="Y47" i="176"/>
  <c r="Y46" i="176"/>
  <c r="W46" i="176"/>
  <c r="Y45" i="176"/>
  <c r="Y44" i="176"/>
  <c r="Y43" i="176"/>
  <c r="Y42" i="176"/>
  <c r="Y41" i="176"/>
  <c r="Y40" i="176"/>
  <c r="Y39" i="176"/>
  <c r="Y38" i="176"/>
  <c r="Y37" i="176"/>
  <c r="Y36" i="176"/>
  <c r="Y35" i="176"/>
  <c r="W35" i="176"/>
  <c r="Y34" i="176"/>
  <c r="Y33" i="176"/>
  <c r="Y32" i="176"/>
  <c r="Y31" i="176"/>
  <c r="Y30" i="176"/>
  <c r="Y29" i="176"/>
  <c r="Y28" i="176"/>
  <c r="Y27" i="176"/>
  <c r="Y26" i="176"/>
  <c r="Y25" i="176"/>
  <c r="Y24" i="176"/>
  <c r="W24" i="176"/>
  <c r="Y23" i="176"/>
  <c r="W23" i="176"/>
  <c r="Y22" i="176"/>
  <c r="W22" i="176"/>
  <c r="Y21" i="176"/>
  <c r="W21" i="176"/>
  <c r="Y20" i="176"/>
  <c r="W20" i="176"/>
  <c r="Y19" i="176"/>
  <c r="W19" i="176"/>
  <c r="Y18" i="176"/>
  <c r="W18" i="176"/>
  <c r="Y17" i="176"/>
  <c r="W17" i="176"/>
  <c r="Y16" i="176"/>
  <c r="Y15" i="176"/>
  <c r="Y14" i="176"/>
  <c r="Y13" i="176"/>
  <c r="W13" i="176"/>
  <c r="Y12" i="176"/>
  <c r="W12" i="176"/>
  <c r="Y11" i="176"/>
  <c r="W11" i="176"/>
  <c r="Y10" i="176"/>
  <c r="W10" i="176"/>
  <c r="Y9" i="176"/>
  <c r="W9" i="176"/>
  <c r="Y8" i="176"/>
  <c r="W8" i="176"/>
  <c r="Y7" i="176"/>
  <c r="W7" i="176"/>
  <c r="Y6" i="176"/>
  <c r="W6" i="176"/>
  <c r="Y5" i="176"/>
  <c r="C119" i="176" s="1"/>
  <c r="Y4" i="176"/>
  <c r="Y3" i="176"/>
  <c r="H76" i="173"/>
  <c r="C75" i="173"/>
  <c r="H75" i="173" s="1"/>
  <c r="C74" i="173"/>
  <c r="H74" i="173" s="1"/>
  <c r="C73" i="173"/>
  <c r="H73" i="173" s="1"/>
  <c r="C72" i="173"/>
  <c r="H72" i="173" s="1"/>
  <c r="C71" i="173"/>
  <c r="H71" i="173" s="1"/>
  <c r="Y68" i="173"/>
  <c r="Y67" i="173"/>
  <c r="Y66" i="173"/>
  <c r="Y65" i="173"/>
  <c r="Y64" i="173"/>
  <c r="Y63" i="173"/>
  <c r="Y62" i="173"/>
  <c r="Y61" i="173"/>
  <c r="Y60" i="173"/>
  <c r="Y59" i="173"/>
  <c r="Y58" i="173"/>
  <c r="Y57" i="173"/>
  <c r="W57" i="173"/>
  <c r="Y56" i="173"/>
  <c r="Y55" i="173"/>
  <c r="Y54" i="173"/>
  <c r="Y53" i="173"/>
  <c r="Y52" i="173"/>
  <c r="Y51" i="173"/>
  <c r="Y50" i="173"/>
  <c r="Y49" i="173"/>
  <c r="Y48" i="173"/>
  <c r="Y47" i="173"/>
  <c r="Y46" i="173"/>
  <c r="W46" i="173"/>
  <c r="Y45" i="173"/>
  <c r="Y44" i="173"/>
  <c r="Y43" i="173"/>
  <c r="Y42" i="173"/>
  <c r="Y41" i="173"/>
  <c r="Y40" i="173"/>
  <c r="Y39" i="173"/>
  <c r="Y38" i="173"/>
  <c r="Y37" i="173"/>
  <c r="Y36" i="173"/>
  <c r="Y35" i="173"/>
  <c r="W35" i="173"/>
  <c r="Y34" i="173"/>
  <c r="Y33" i="173"/>
  <c r="Y32" i="173"/>
  <c r="Y31" i="173"/>
  <c r="Y30" i="173"/>
  <c r="Y29" i="173"/>
  <c r="Y28" i="173"/>
  <c r="Y27" i="173"/>
  <c r="Y26" i="173"/>
  <c r="Y25" i="173"/>
  <c r="Y24" i="173"/>
  <c r="W24" i="173"/>
  <c r="Y23" i="173"/>
  <c r="Y22" i="173"/>
  <c r="Y21" i="173"/>
  <c r="Y20" i="173"/>
  <c r="Y19" i="173"/>
  <c r="Y18" i="173"/>
  <c r="Y17" i="173"/>
  <c r="Y16" i="173"/>
  <c r="Y15" i="173"/>
  <c r="Y14" i="173"/>
  <c r="Y13" i="173"/>
  <c r="W13" i="173"/>
  <c r="Y12" i="173"/>
  <c r="W12" i="173"/>
  <c r="Y11" i="173"/>
  <c r="W11" i="173"/>
  <c r="Y10" i="173"/>
  <c r="W10" i="173"/>
  <c r="Y9" i="173"/>
  <c r="W9" i="173"/>
  <c r="Y8" i="173"/>
  <c r="W8" i="173"/>
  <c r="Y7" i="173"/>
  <c r="W7" i="173"/>
  <c r="Y6" i="173"/>
  <c r="W6" i="173"/>
  <c r="Y5" i="173"/>
  <c r="Y4" i="173"/>
  <c r="Y3" i="173"/>
  <c r="H110" i="176" l="1"/>
  <c r="C113" i="176"/>
  <c r="C115" i="176"/>
  <c r="F119" i="176" s="1"/>
  <c r="C116" i="176"/>
  <c r="C83" i="173"/>
  <c r="C117" i="176"/>
  <c r="C118" i="176"/>
  <c r="F118" i="176" s="1"/>
  <c r="B104" i="176"/>
  <c r="C112" i="176"/>
  <c r="H77" i="173"/>
  <c r="C84" i="173"/>
  <c r="C85" i="173"/>
  <c r="B71" i="173"/>
  <c r="C79" i="173"/>
  <c r="F83" i="173" s="1"/>
  <c r="C86" i="173"/>
  <c r="C80" i="173"/>
  <c r="C81" i="173"/>
  <c r="C82" i="173"/>
  <c r="F117" i="176" l="1"/>
  <c r="E112" i="176"/>
  <c r="C121" i="176"/>
  <c r="C120" i="176"/>
  <c r="F84" i="173"/>
  <c r="F116" i="176"/>
  <c r="E116" i="176"/>
  <c r="F85" i="173"/>
  <c r="E83" i="173"/>
  <c r="F86" i="173"/>
  <c r="C88" i="173"/>
  <c r="C87" i="173"/>
  <c r="E79" i="173"/>
  <c r="C122" i="176" l="1"/>
  <c r="F122" i="176" s="1"/>
  <c r="C89" i="173"/>
  <c r="F89" i="173" s="1"/>
  <c r="AA111" i="175" l="1"/>
  <c r="Y111" i="175"/>
  <c r="AA110" i="175"/>
  <c r="Y110" i="175"/>
  <c r="AA109" i="175"/>
  <c r="Y109" i="175"/>
  <c r="AA108" i="175"/>
  <c r="Y108" i="175"/>
  <c r="AA107" i="175"/>
  <c r="Y107" i="175"/>
  <c r="AA106" i="175"/>
  <c r="Y106" i="175"/>
  <c r="AA105" i="175"/>
  <c r="Y105" i="175"/>
  <c r="AA104" i="175"/>
  <c r="Y104" i="175"/>
  <c r="AA103" i="175"/>
  <c r="Y103" i="175"/>
  <c r="AA102" i="175"/>
  <c r="Y102" i="175"/>
  <c r="AA101" i="175"/>
  <c r="Y101" i="175"/>
  <c r="AA100" i="175"/>
  <c r="Y100" i="175"/>
  <c r="AA99" i="175"/>
  <c r="Y99" i="175"/>
  <c r="AA98" i="175"/>
  <c r="Y98" i="175"/>
  <c r="AA97" i="175"/>
  <c r="Y97" i="175"/>
  <c r="AA96" i="175"/>
  <c r="Y96" i="175"/>
  <c r="AA95" i="175"/>
  <c r="Y95" i="175"/>
  <c r="AA94" i="175"/>
  <c r="Y94" i="175"/>
  <c r="AA93" i="175"/>
  <c r="Y93" i="175"/>
  <c r="AA92" i="175"/>
  <c r="Y92" i="175"/>
  <c r="AA91" i="175"/>
  <c r="Y91" i="175"/>
  <c r="AA90" i="175"/>
  <c r="AA89" i="175"/>
  <c r="AA88" i="175"/>
  <c r="AA149" i="175"/>
  <c r="Y149" i="175"/>
  <c r="AA150" i="175"/>
  <c r="Y150" i="175"/>
  <c r="AA142" i="175"/>
  <c r="Y142" i="175"/>
  <c r="AA86" i="175"/>
  <c r="Y86" i="175"/>
  <c r="AA85" i="175"/>
  <c r="Y85" i="175"/>
  <c r="AA84" i="175"/>
  <c r="Y84" i="175"/>
  <c r="AA83" i="175"/>
  <c r="AA82" i="175"/>
  <c r="AA81" i="175"/>
  <c r="AA80" i="175"/>
  <c r="Y80" i="175"/>
  <c r="AA79" i="175"/>
  <c r="Y79" i="175"/>
  <c r="AA78" i="175"/>
  <c r="Y78" i="175"/>
  <c r="AA77" i="175"/>
  <c r="Y77" i="175"/>
  <c r="AA76" i="175"/>
  <c r="Y76" i="175"/>
  <c r="AA75" i="175"/>
  <c r="Y75" i="175"/>
  <c r="AA74" i="175"/>
  <c r="Y74" i="175"/>
  <c r="AA73" i="175"/>
  <c r="Y73" i="175"/>
  <c r="AA72" i="175"/>
  <c r="Y72" i="175"/>
  <c r="AA71" i="175"/>
  <c r="Y71" i="175"/>
  <c r="AA70" i="175"/>
  <c r="Y70" i="175"/>
  <c r="AA69" i="175"/>
  <c r="Y69" i="175"/>
  <c r="AA68" i="175"/>
  <c r="Y68" i="175"/>
  <c r="AA67" i="175"/>
  <c r="Y67" i="175"/>
  <c r="AA66" i="175"/>
  <c r="Y66" i="175"/>
  <c r="AA65" i="175"/>
  <c r="Y65" i="175"/>
  <c r="AA64" i="175"/>
  <c r="Y64" i="175"/>
  <c r="AA63" i="175"/>
  <c r="Y63" i="175"/>
  <c r="AA62" i="175"/>
  <c r="Y62" i="175"/>
  <c r="AA61" i="175"/>
  <c r="Y61" i="175"/>
  <c r="AA60" i="175"/>
  <c r="Y60" i="175"/>
  <c r="AA59" i="175"/>
  <c r="AA58" i="175"/>
  <c r="AA57" i="175"/>
  <c r="AA56" i="175"/>
  <c r="Y56" i="175"/>
  <c r="AA87" i="175"/>
  <c r="Y87" i="175"/>
  <c r="AA55" i="175"/>
  <c r="Y55" i="175"/>
  <c r="AA54" i="175"/>
  <c r="Y54" i="175"/>
  <c r="AA53" i="175"/>
  <c r="Y53" i="175"/>
  <c r="AA52" i="175"/>
  <c r="Y52" i="175"/>
  <c r="AA51" i="175"/>
  <c r="Y51" i="175"/>
  <c r="AA50" i="175"/>
  <c r="Y50" i="175"/>
  <c r="AA49" i="175"/>
  <c r="Y49" i="175"/>
  <c r="AA48" i="175"/>
  <c r="Y48" i="175"/>
  <c r="AA47" i="175"/>
  <c r="Y47" i="175"/>
  <c r="AA46" i="175"/>
  <c r="Y46" i="175"/>
  <c r="AA45" i="175"/>
  <c r="Y45" i="175"/>
  <c r="AA44" i="175"/>
  <c r="Y44" i="175"/>
  <c r="AA43" i="175"/>
  <c r="Y43" i="175"/>
  <c r="AA42" i="175"/>
  <c r="Y42" i="175"/>
  <c r="AA41" i="175"/>
  <c r="Y41" i="175"/>
  <c r="AA40" i="175"/>
  <c r="AA39" i="175"/>
  <c r="AA38" i="175"/>
  <c r="I169" i="175" l="1"/>
  <c r="H169" i="175"/>
  <c r="J169" i="175" s="1"/>
  <c r="K168" i="175"/>
  <c r="I168" i="175"/>
  <c r="H168" i="175"/>
  <c r="K167" i="175"/>
  <c r="K169" i="175" s="1"/>
  <c r="I167" i="175"/>
  <c r="H167" i="175"/>
  <c r="J167" i="175" s="1"/>
  <c r="H163" i="175"/>
  <c r="C162" i="175"/>
  <c r="H162" i="175" s="1"/>
  <c r="C161" i="175"/>
  <c r="H161" i="175" s="1"/>
  <c r="K160" i="175"/>
  <c r="C160" i="175"/>
  <c r="H160" i="175" s="1"/>
  <c r="K159" i="175"/>
  <c r="K164" i="175" s="1"/>
  <c r="C159" i="175"/>
  <c r="H159" i="175" s="1"/>
  <c r="C158" i="175"/>
  <c r="H158" i="175" s="1"/>
  <c r="AA155" i="175"/>
  <c r="AA154" i="175"/>
  <c r="Y154" i="175"/>
  <c r="AA153" i="175"/>
  <c r="Y153" i="175"/>
  <c r="AA152" i="175"/>
  <c r="Y152" i="175"/>
  <c r="AA151" i="175"/>
  <c r="Y151" i="175"/>
  <c r="AA148" i="175"/>
  <c r="Y148" i="175"/>
  <c r="AA147" i="175"/>
  <c r="Y147" i="175"/>
  <c r="AA146" i="175"/>
  <c r="Y146" i="175"/>
  <c r="AA145" i="175"/>
  <c r="Y145" i="175"/>
  <c r="AA144" i="175"/>
  <c r="Y144" i="175"/>
  <c r="AA143" i="175"/>
  <c r="Y143" i="175"/>
  <c r="AA141" i="175"/>
  <c r="Y141" i="175"/>
  <c r="AA140" i="175"/>
  <c r="Y140" i="175"/>
  <c r="AA139" i="175"/>
  <c r="Y139" i="175"/>
  <c r="AA138" i="175"/>
  <c r="Y138" i="175"/>
  <c r="AA137" i="175"/>
  <c r="Y137" i="175"/>
  <c r="AA136" i="175"/>
  <c r="Y136" i="175"/>
  <c r="AA135" i="175"/>
  <c r="Y135" i="175"/>
  <c r="AA134" i="175"/>
  <c r="Y134" i="175"/>
  <c r="AA133" i="175"/>
  <c r="AA132" i="175"/>
  <c r="AA131" i="175"/>
  <c r="AA130" i="175"/>
  <c r="Y130" i="175"/>
  <c r="AA129" i="175"/>
  <c r="Y129" i="175"/>
  <c r="AA128" i="175"/>
  <c r="Y128" i="175"/>
  <c r="AA127" i="175"/>
  <c r="Y127" i="175"/>
  <c r="AA126" i="175"/>
  <c r="Y126" i="175"/>
  <c r="AA125" i="175"/>
  <c r="Y125" i="175"/>
  <c r="AA124" i="175"/>
  <c r="Y124" i="175"/>
  <c r="AA123" i="175"/>
  <c r="Y123" i="175"/>
  <c r="AA122" i="175"/>
  <c r="Y122" i="175"/>
  <c r="AA121" i="175"/>
  <c r="Y121" i="175"/>
  <c r="AA120" i="175"/>
  <c r="Y120" i="175"/>
  <c r="AA119" i="175"/>
  <c r="Y119" i="175"/>
  <c r="AA118" i="175"/>
  <c r="Y118" i="175"/>
  <c r="AA117" i="175"/>
  <c r="Y117" i="175"/>
  <c r="AA116" i="175"/>
  <c r="Y116" i="175"/>
  <c r="AA115" i="175"/>
  <c r="Y115" i="175"/>
  <c r="AA114" i="175"/>
  <c r="AA113" i="175"/>
  <c r="AA112" i="175"/>
  <c r="AA37" i="175"/>
  <c r="Y37" i="175"/>
  <c r="AA36" i="175"/>
  <c r="Y36" i="175"/>
  <c r="AA35" i="175"/>
  <c r="Y35" i="175"/>
  <c r="AA34" i="175"/>
  <c r="Y34" i="175"/>
  <c r="AA33" i="175"/>
  <c r="Y33" i="175"/>
  <c r="AA32" i="175"/>
  <c r="Y32" i="175"/>
  <c r="AA31" i="175"/>
  <c r="Y31" i="175"/>
  <c r="AA30" i="175"/>
  <c r="Y30" i="175"/>
  <c r="AA29" i="175"/>
  <c r="Y29" i="175"/>
  <c r="AA28" i="175"/>
  <c r="Y28" i="175"/>
  <c r="AA27" i="175"/>
  <c r="Y27" i="175"/>
  <c r="AA26" i="175"/>
  <c r="Y26" i="175"/>
  <c r="AA25" i="175"/>
  <c r="Y25" i="175"/>
  <c r="AA24" i="175"/>
  <c r="Y24" i="175"/>
  <c r="AA23" i="175"/>
  <c r="Y23" i="175"/>
  <c r="AA22" i="175"/>
  <c r="Y22" i="175"/>
  <c r="AA21" i="175"/>
  <c r="Y21" i="175"/>
  <c r="AA20" i="175"/>
  <c r="Y20" i="175"/>
  <c r="AA19" i="175"/>
  <c r="Y19" i="175"/>
  <c r="AA18" i="175"/>
  <c r="Y18" i="175"/>
  <c r="AA17" i="175"/>
  <c r="Y17" i="175"/>
  <c r="AA16" i="175"/>
  <c r="Y16" i="175"/>
  <c r="AA15" i="175"/>
  <c r="Y15" i="175"/>
  <c r="AA14" i="175"/>
  <c r="Y14" i="175"/>
  <c r="AA13" i="175"/>
  <c r="Y13" i="175"/>
  <c r="AA12" i="175"/>
  <c r="Y12" i="175"/>
  <c r="AA11" i="175"/>
  <c r="Y11" i="175"/>
  <c r="AA10" i="175"/>
  <c r="Y10" i="175"/>
  <c r="AA9" i="175"/>
  <c r="Y9" i="175"/>
  <c r="AA8" i="175"/>
  <c r="Y8" i="175"/>
  <c r="AA7" i="175"/>
  <c r="Y7" i="175"/>
  <c r="AA6" i="175"/>
  <c r="Y6" i="175"/>
  <c r="AA5" i="175"/>
  <c r="AA4" i="175"/>
  <c r="AA3" i="175"/>
  <c r="C173" i="175" l="1"/>
  <c r="J168" i="175"/>
  <c r="C169" i="175"/>
  <c r="H164" i="175"/>
  <c r="C167" i="175"/>
  <c r="C170" i="175"/>
  <c r="C168" i="175"/>
  <c r="C171" i="175"/>
  <c r="B158" i="175"/>
  <c r="C172" i="175"/>
  <c r="C166" i="175"/>
  <c r="AA174" i="174"/>
  <c r="Y174" i="174"/>
  <c r="AA173" i="174"/>
  <c r="Y173" i="174"/>
  <c r="AA172" i="174"/>
  <c r="Y172" i="174"/>
  <c r="AA171" i="174"/>
  <c r="Y171" i="174"/>
  <c r="AA170" i="174"/>
  <c r="Y170" i="174"/>
  <c r="AA169" i="174"/>
  <c r="Y169" i="174"/>
  <c r="AA168" i="174"/>
  <c r="Y168" i="174"/>
  <c r="AA167" i="174"/>
  <c r="Y167" i="174"/>
  <c r="AA166" i="174"/>
  <c r="Y166" i="174"/>
  <c r="AA165" i="174"/>
  <c r="Y165" i="174"/>
  <c r="AA164" i="174"/>
  <c r="Y164" i="174"/>
  <c r="AA163" i="174"/>
  <c r="Y163" i="174"/>
  <c r="AA162" i="174"/>
  <c r="Y162" i="174"/>
  <c r="AA161" i="174"/>
  <c r="Y161" i="174"/>
  <c r="AA160" i="174"/>
  <c r="Y160" i="174"/>
  <c r="AA159" i="174"/>
  <c r="Y159" i="174"/>
  <c r="AA158" i="174"/>
  <c r="Y158" i="174"/>
  <c r="AA157" i="174"/>
  <c r="Y157" i="174"/>
  <c r="AA156" i="174"/>
  <c r="Y156" i="174"/>
  <c r="AA155" i="174"/>
  <c r="Y155" i="174"/>
  <c r="AA154" i="174"/>
  <c r="AA153" i="174"/>
  <c r="AA152" i="174"/>
  <c r="AA151" i="174"/>
  <c r="Y151" i="174"/>
  <c r="AA63" i="174"/>
  <c r="Y63" i="174"/>
  <c r="AA62" i="174"/>
  <c r="Y62" i="174"/>
  <c r="AA61" i="174"/>
  <c r="Y61" i="174"/>
  <c r="AA60" i="174"/>
  <c r="AA59" i="174"/>
  <c r="AA58" i="174"/>
  <c r="AA57" i="174"/>
  <c r="Y57" i="174"/>
  <c r="AA150" i="174"/>
  <c r="Y150" i="174"/>
  <c r="AA149" i="174"/>
  <c r="Y149" i="174"/>
  <c r="AA148" i="174"/>
  <c r="Y148" i="174"/>
  <c r="AA147" i="174"/>
  <c r="Y147" i="174"/>
  <c r="AA146" i="174"/>
  <c r="Y146" i="174"/>
  <c r="AA145" i="174"/>
  <c r="Y145" i="174"/>
  <c r="AA144" i="174"/>
  <c r="Y144" i="174"/>
  <c r="AA143" i="174"/>
  <c r="AA142" i="174"/>
  <c r="AA141" i="174"/>
  <c r="AA140" i="174"/>
  <c r="Y140" i="174"/>
  <c r="AA133" i="174"/>
  <c r="Y133" i="174"/>
  <c r="AA132" i="174"/>
  <c r="Y132" i="174"/>
  <c r="AA131" i="174"/>
  <c r="Y131" i="174"/>
  <c r="AA130" i="174"/>
  <c r="Y130" i="174"/>
  <c r="AA129" i="174"/>
  <c r="AA128" i="174"/>
  <c r="AA127" i="174"/>
  <c r="E170" i="175" l="1"/>
  <c r="C175" i="175"/>
  <c r="C174" i="175"/>
  <c r="E166" i="175"/>
  <c r="AA175" i="174"/>
  <c r="Y175" i="174"/>
  <c r="AA126" i="174"/>
  <c r="Y126" i="174"/>
  <c r="AA70" i="174"/>
  <c r="Y70" i="174"/>
  <c r="AA69" i="174"/>
  <c r="Y69" i="174"/>
  <c r="AA68" i="174"/>
  <c r="Y68" i="174"/>
  <c r="AA67" i="174"/>
  <c r="AA66" i="174"/>
  <c r="AA65" i="174"/>
  <c r="I190" i="174"/>
  <c r="H190" i="174"/>
  <c r="K189" i="174"/>
  <c r="I189" i="174"/>
  <c r="H189" i="174"/>
  <c r="K188" i="174"/>
  <c r="I188" i="174"/>
  <c r="H188" i="174"/>
  <c r="H184" i="174"/>
  <c r="C183" i="174"/>
  <c r="H183" i="174" s="1"/>
  <c r="C182" i="174"/>
  <c r="H182" i="174" s="1"/>
  <c r="K181" i="174"/>
  <c r="C181" i="174"/>
  <c r="H181" i="174" s="1"/>
  <c r="K180" i="174"/>
  <c r="C180" i="174"/>
  <c r="H180" i="174" s="1"/>
  <c r="C179" i="174"/>
  <c r="AA176" i="174"/>
  <c r="AA101" i="174"/>
  <c r="Y101" i="174"/>
  <c r="AA100" i="174"/>
  <c r="Y100" i="174"/>
  <c r="AA99" i="174"/>
  <c r="Y99" i="174"/>
  <c r="AA98" i="174"/>
  <c r="AA97" i="174"/>
  <c r="AA96" i="174"/>
  <c r="AA95" i="174"/>
  <c r="Y95" i="174"/>
  <c r="AA139" i="174"/>
  <c r="Y139" i="174"/>
  <c r="AA138" i="174"/>
  <c r="Y138" i="174"/>
  <c r="AA137" i="174"/>
  <c r="Y137" i="174"/>
  <c r="AA136" i="174"/>
  <c r="AA135" i="174"/>
  <c r="AA134" i="174"/>
  <c r="AA64" i="174"/>
  <c r="Y64" i="174"/>
  <c r="AA125" i="174"/>
  <c r="Y125" i="174"/>
  <c r="AA124" i="174"/>
  <c r="Y124" i="174"/>
  <c r="AA123" i="174"/>
  <c r="Y123" i="174"/>
  <c r="AA122" i="174"/>
  <c r="Y122" i="174"/>
  <c r="AA121" i="174"/>
  <c r="Y121" i="174"/>
  <c r="AA120" i="174"/>
  <c r="Y120" i="174"/>
  <c r="AA119" i="174"/>
  <c r="Y119" i="174"/>
  <c r="AA118" i="174"/>
  <c r="Y118" i="174"/>
  <c r="AA117" i="174"/>
  <c r="Y117" i="174"/>
  <c r="AA116" i="174"/>
  <c r="Y116" i="174"/>
  <c r="AA115" i="174"/>
  <c r="Y115" i="174"/>
  <c r="AA114" i="174"/>
  <c r="Y114" i="174"/>
  <c r="AA113" i="174"/>
  <c r="Y113" i="174"/>
  <c r="AA112" i="174"/>
  <c r="Y112" i="174"/>
  <c r="AA111" i="174"/>
  <c r="Y111" i="174"/>
  <c r="AA110" i="174"/>
  <c r="Y110" i="174"/>
  <c r="AA109" i="174"/>
  <c r="Y109" i="174"/>
  <c r="AA108" i="174"/>
  <c r="Y108" i="174"/>
  <c r="AA107" i="174"/>
  <c r="Y107" i="174"/>
  <c r="AA106" i="174"/>
  <c r="Y106" i="174"/>
  <c r="AA105" i="174"/>
  <c r="AA104" i="174"/>
  <c r="AA103" i="174"/>
  <c r="AA102" i="174"/>
  <c r="Y102" i="174"/>
  <c r="AA94" i="174"/>
  <c r="Y94" i="174"/>
  <c r="AA93" i="174"/>
  <c r="Y93" i="174"/>
  <c r="AA92" i="174"/>
  <c r="Y92" i="174"/>
  <c r="AA91" i="174"/>
  <c r="Y91" i="174"/>
  <c r="AA90" i="174"/>
  <c r="Y90" i="174"/>
  <c r="AA89" i="174"/>
  <c r="Y89" i="174"/>
  <c r="AA88" i="174"/>
  <c r="Y88" i="174"/>
  <c r="AA87" i="174"/>
  <c r="Y87" i="174"/>
  <c r="AA86" i="174"/>
  <c r="Y86" i="174"/>
  <c r="AA85" i="174"/>
  <c r="Y85" i="174"/>
  <c r="AA84" i="174"/>
  <c r="Y84" i="174"/>
  <c r="AA83" i="174"/>
  <c r="Y83" i="174"/>
  <c r="AA82" i="174"/>
  <c r="Y82" i="174"/>
  <c r="AA81" i="174"/>
  <c r="Y81" i="174"/>
  <c r="AA80" i="174"/>
  <c r="Y80" i="174"/>
  <c r="AA79" i="174"/>
  <c r="Y79" i="174"/>
  <c r="AA78" i="174"/>
  <c r="Y78" i="174"/>
  <c r="AA77" i="174"/>
  <c r="Y77" i="174"/>
  <c r="AA76" i="174"/>
  <c r="Y76" i="174"/>
  <c r="AA75" i="174"/>
  <c r="Y75" i="174"/>
  <c r="AA74" i="174"/>
  <c r="AA73" i="174"/>
  <c r="AA72" i="174"/>
  <c r="AA71" i="174"/>
  <c r="Y71" i="174"/>
  <c r="AA56" i="174"/>
  <c r="Y56" i="174"/>
  <c r="AA55" i="174"/>
  <c r="Y55" i="174"/>
  <c r="AA54" i="174"/>
  <c r="Y54" i="174"/>
  <c r="AA53" i="174"/>
  <c r="Y53" i="174"/>
  <c r="AA52" i="174"/>
  <c r="Y52" i="174"/>
  <c r="AA51" i="174"/>
  <c r="Y51" i="174"/>
  <c r="AA50" i="174"/>
  <c r="Y50" i="174"/>
  <c r="AA49" i="174"/>
  <c r="Y49" i="174"/>
  <c r="AA48" i="174"/>
  <c r="Y48" i="174"/>
  <c r="AA47" i="174"/>
  <c r="Y47" i="174"/>
  <c r="AA46" i="174"/>
  <c r="Y46" i="174"/>
  <c r="AA45" i="174"/>
  <c r="Y45" i="174"/>
  <c r="AA44" i="174"/>
  <c r="Y44" i="174"/>
  <c r="AA43" i="174"/>
  <c r="Y43" i="174"/>
  <c r="AA42" i="174"/>
  <c r="Y42" i="174"/>
  <c r="AA41" i="174"/>
  <c r="AA40" i="174"/>
  <c r="AA39" i="174"/>
  <c r="AA38" i="174"/>
  <c r="Y38" i="174"/>
  <c r="AA37" i="174"/>
  <c r="Y37" i="174"/>
  <c r="AA36" i="174"/>
  <c r="Y36" i="174"/>
  <c r="AA35" i="174"/>
  <c r="Y35" i="174"/>
  <c r="AA34" i="174"/>
  <c r="Y34" i="174"/>
  <c r="AA33" i="174"/>
  <c r="Y33" i="174"/>
  <c r="AA32" i="174"/>
  <c r="Y32" i="174"/>
  <c r="AA31" i="174"/>
  <c r="Y31" i="174"/>
  <c r="AA30" i="174"/>
  <c r="Y30" i="174"/>
  <c r="AA29" i="174"/>
  <c r="Y29" i="174"/>
  <c r="AA28" i="174"/>
  <c r="Y28" i="174"/>
  <c r="AA27" i="174"/>
  <c r="Y27" i="174"/>
  <c r="AA26" i="174"/>
  <c r="Y26" i="174"/>
  <c r="AA25" i="174"/>
  <c r="Y25" i="174"/>
  <c r="AA24" i="174"/>
  <c r="Y24" i="174"/>
  <c r="AA23" i="174"/>
  <c r="Y23" i="174"/>
  <c r="AA22" i="174"/>
  <c r="Y22" i="174"/>
  <c r="AA21" i="174"/>
  <c r="Y21" i="174"/>
  <c r="AA20" i="174"/>
  <c r="Y20" i="174"/>
  <c r="AA19" i="174"/>
  <c r="Y19" i="174"/>
  <c r="AA18" i="174"/>
  <c r="Y18" i="174"/>
  <c r="AA17" i="174"/>
  <c r="Y17" i="174"/>
  <c r="AA16" i="174"/>
  <c r="Y16" i="174"/>
  <c r="AA15" i="174"/>
  <c r="Y15" i="174"/>
  <c r="AA14" i="174"/>
  <c r="Y14" i="174"/>
  <c r="AA13" i="174"/>
  <c r="Y13" i="174"/>
  <c r="AA12" i="174"/>
  <c r="Y12" i="174"/>
  <c r="AA11" i="174"/>
  <c r="Y11" i="174"/>
  <c r="AA10" i="174"/>
  <c r="Y10" i="174"/>
  <c r="AA9" i="174"/>
  <c r="Y9" i="174"/>
  <c r="AA8" i="174"/>
  <c r="Y8" i="174"/>
  <c r="AA7" i="174"/>
  <c r="Y7" i="174"/>
  <c r="AA6" i="174"/>
  <c r="AA5" i="174"/>
  <c r="AA4" i="174"/>
  <c r="C176" i="175" l="1"/>
  <c r="J190" i="174"/>
  <c r="J189" i="174"/>
  <c r="K185" i="174"/>
  <c r="C187" i="174"/>
  <c r="J188" i="174"/>
  <c r="K190" i="174"/>
  <c r="B179" i="174"/>
  <c r="C191" i="174"/>
  <c r="H179" i="174"/>
  <c r="H185" i="174" s="1"/>
  <c r="C188" i="174"/>
  <c r="C192" i="174"/>
  <c r="C190" i="174"/>
  <c r="C193" i="174"/>
  <c r="C194" i="174"/>
  <c r="C189" i="174"/>
  <c r="C196" i="174" l="1"/>
  <c r="E191" i="174"/>
  <c r="E187" i="174"/>
  <c r="C195" i="174"/>
  <c r="C197" i="174" l="1"/>
</calcChain>
</file>

<file path=xl/sharedStrings.xml><?xml version="1.0" encoding="utf-8"?>
<sst xmlns="http://schemas.openxmlformats.org/spreadsheetml/2006/main" count="1746" uniqueCount="566">
  <si>
    <t>Označení signálu</t>
  </si>
  <si>
    <t>Poznámka</t>
  </si>
  <si>
    <t>Popis signálu</t>
  </si>
  <si>
    <t>DI</t>
  </si>
  <si>
    <t>x</t>
  </si>
  <si>
    <t>Modul</t>
  </si>
  <si>
    <t>0-10VDC</t>
  </si>
  <si>
    <t>Typ signálu</t>
  </si>
  <si>
    <t>Podstanice</t>
  </si>
  <si>
    <t>počet</t>
  </si>
  <si>
    <t>typ</t>
  </si>
  <si>
    <t>VA</t>
  </si>
  <si>
    <t>DO</t>
  </si>
  <si>
    <t>-</t>
  </si>
  <si>
    <t>DB</t>
  </si>
  <si>
    <t>celkem</t>
  </si>
  <si>
    <t>obsazeno</t>
  </si>
  <si>
    <t>AO</t>
  </si>
  <si>
    <t>volno</t>
  </si>
  <si>
    <t>sum</t>
  </si>
  <si>
    <t>moduly</t>
  </si>
  <si>
    <t>DB obsazeno</t>
  </si>
  <si>
    <t>DB max</t>
  </si>
  <si>
    <t>CPU1</t>
  </si>
  <si>
    <t>rozvaděč</t>
  </si>
  <si>
    <t>CPU2</t>
  </si>
  <si>
    <t>CPU</t>
  </si>
  <si>
    <t>DB volno</t>
  </si>
  <si>
    <t>DI1</t>
  </si>
  <si>
    <t>DI2</t>
  </si>
  <si>
    <t>DI3</t>
  </si>
  <si>
    <t>DI4</t>
  </si>
  <si>
    <t>UI</t>
  </si>
  <si>
    <t>NTC10k</t>
  </si>
  <si>
    <t>4-20mA</t>
  </si>
  <si>
    <t>1.2</t>
  </si>
  <si>
    <t>eBM-D800/1</t>
  </si>
  <si>
    <t>DI5</t>
  </si>
  <si>
    <t>DI6</t>
  </si>
  <si>
    <t>DI7</t>
  </si>
  <si>
    <t>DI8</t>
  </si>
  <si>
    <t>bez zatížených triaků!!!</t>
  </si>
  <si>
    <t>eBM-800</t>
  </si>
  <si>
    <t>eBM-D800</t>
  </si>
  <si>
    <t>eBM-440</t>
  </si>
  <si>
    <t>eBM-404</t>
  </si>
  <si>
    <t>eBCON</t>
  </si>
  <si>
    <t>půdorys</t>
  </si>
  <si>
    <t>eBCON/1</t>
  </si>
  <si>
    <t>1.1</t>
  </si>
  <si>
    <t>1.3</t>
  </si>
  <si>
    <t>1.4</t>
  </si>
  <si>
    <t>eBM-D400R4</t>
  </si>
  <si>
    <t>2.1</t>
  </si>
  <si>
    <t>2.2</t>
  </si>
  <si>
    <t>UI01</t>
  </si>
  <si>
    <t>UI02</t>
  </si>
  <si>
    <t>UI03</t>
  </si>
  <si>
    <t>UI04</t>
  </si>
  <si>
    <t>DO01</t>
  </si>
  <si>
    <t>DO02</t>
  </si>
  <si>
    <t>DO03</t>
  </si>
  <si>
    <t>DO04</t>
  </si>
  <si>
    <t>eBM-404/1</t>
  </si>
  <si>
    <t>eBM-404/2</t>
  </si>
  <si>
    <t>eBM-404/3</t>
  </si>
  <si>
    <t>eBM-440/1</t>
  </si>
  <si>
    <t>AO01</t>
  </si>
  <si>
    <t>AO02</t>
  </si>
  <si>
    <t>AO03</t>
  </si>
  <si>
    <t>AO04</t>
  </si>
  <si>
    <t>na dveřích rozvaděče</t>
  </si>
  <si>
    <t>schéma</t>
  </si>
  <si>
    <t>eBM-404/4</t>
  </si>
  <si>
    <t>Chod čerpadlo 1 výstup TČ</t>
  </si>
  <si>
    <t>Porucha čerpadlo 1 výstup TČ</t>
  </si>
  <si>
    <t>Chod čerpadlo 2 výstup TČ</t>
  </si>
  <si>
    <t>Porucha čerpadlo 2 výstup TČ</t>
  </si>
  <si>
    <t>Chod čerpadlo 1 sekundár. okruh CHL</t>
  </si>
  <si>
    <t>Porucha čerpadlo 1 sekundár. okruh CHL</t>
  </si>
  <si>
    <t>Chod čerpadlo 2 sekundár. okruh CHL</t>
  </si>
  <si>
    <t>Porucha čerpadlo 2 sekundár. okruh CHL</t>
  </si>
  <si>
    <t>Teplota prostorová strojovna CHL</t>
  </si>
  <si>
    <t>Zaplavení strojovna CHL</t>
  </si>
  <si>
    <t>Havarijní tlačítko strojovna CHL</t>
  </si>
  <si>
    <t>Teplota výstup z TČ</t>
  </si>
  <si>
    <t>Teplota vrat do TČ</t>
  </si>
  <si>
    <t>Teplota zásobník CHL/ÚT</t>
  </si>
  <si>
    <t>Start/Stop čerpadlo 1 výstup TČ</t>
  </si>
  <si>
    <t>Start/Stop čerpadlo 2 výstup TČ</t>
  </si>
  <si>
    <t>Start/Stop čerpadlo 1 sekundár. okruh CHL</t>
  </si>
  <si>
    <t>Start/Stop čerpadlo 2 sekundár. okruh CHL</t>
  </si>
  <si>
    <t>Teplota přívod z TČ do RS CHL</t>
  </si>
  <si>
    <t>Teplota vrat z RS CHL do TČ</t>
  </si>
  <si>
    <t>Tlak primár. okruhu TČ (glykol)</t>
  </si>
  <si>
    <t>Přepínač Start/Stop rozvaděče</t>
  </si>
  <si>
    <t>Kvitace poruchy rozvaděče</t>
  </si>
  <si>
    <t>Sledování napájení rozvaděče</t>
  </si>
  <si>
    <t>Signalizace porucha</t>
  </si>
  <si>
    <t>Start/Stop čerpadlo přívod do RS ÚT</t>
  </si>
  <si>
    <t>Teplota přívod z TČ do RS ÚT</t>
  </si>
  <si>
    <t>Teplota vrat z RS ÚT do TČ</t>
  </si>
  <si>
    <t>Chod čerpadlo přívod do RS ÚT</t>
  </si>
  <si>
    <t>Porucha čerpadlo přívod do RS ÚT</t>
  </si>
  <si>
    <t>Adresa</t>
  </si>
  <si>
    <t>DSC - 1616E</t>
  </si>
  <si>
    <t>T teplá voda</t>
  </si>
  <si>
    <t>T venkovní západ</t>
  </si>
  <si>
    <t>T venkovní východ</t>
  </si>
  <si>
    <t>Servitec 15 porucha</t>
  </si>
  <si>
    <t>UI05</t>
  </si>
  <si>
    <t>Zaplavení podlahy</t>
  </si>
  <si>
    <t>UI06</t>
  </si>
  <si>
    <t>Auto/Manual - Oběhové čerpadlo TV č. 1/2</t>
  </si>
  <si>
    <t>UI07</t>
  </si>
  <si>
    <t>Výběr - Oběhové čerpadlo TV č. 1/2</t>
  </si>
  <si>
    <t>UI08</t>
  </si>
  <si>
    <t>Chod - Oběhové čerpadlo TV č. 1</t>
  </si>
  <si>
    <t>UI09</t>
  </si>
  <si>
    <t>Porucha - Oběhové čerpadlo TV č. 1</t>
  </si>
  <si>
    <t>UI10</t>
  </si>
  <si>
    <t>Chod - Oběhové čerpadlo TV č. 2</t>
  </si>
  <si>
    <t>UI11</t>
  </si>
  <si>
    <t>Porucha - Oběhové čerpadlo TV č. 2</t>
  </si>
  <si>
    <t>UI12</t>
  </si>
  <si>
    <t>UI13</t>
  </si>
  <si>
    <t>T horká voda</t>
  </si>
  <si>
    <t>UI14</t>
  </si>
  <si>
    <t>T horká voda vrat</t>
  </si>
  <si>
    <t>UI15</t>
  </si>
  <si>
    <t>T topná voda pro ohřev TUV</t>
  </si>
  <si>
    <t>UI16</t>
  </si>
  <si>
    <t>T TUV do objektu</t>
  </si>
  <si>
    <t>Regulační ventil - Horká voda</t>
  </si>
  <si>
    <t>AO05</t>
  </si>
  <si>
    <t>AO06</t>
  </si>
  <si>
    <t>AO07</t>
  </si>
  <si>
    <t>AO08</t>
  </si>
  <si>
    <t>AO09</t>
  </si>
  <si>
    <t>AO10</t>
  </si>
  <si>
    <t>AO11</t>
  </si>
  <si>
    <t>AO12</t>
  </si>
  <si>
    <t>AO13</t>
  </si>
  <si>
    <t>AO14</t>
  </si>
  <si>
    <t>AO15</t>
  </si>
  <si>
    <t>AO016</t>
  </si>
  <si>
    <t>Start/Stop - Oběhové čerpadlo TV č. 1
Start/Stop - Oběhové čerpadlo TV č. 2
Otv/Zav - Elmag. ventil 1</t>
  </si>
  <si>
    <t>AO -&gt; 3DO</t>
  </si>
  <si>
    <t>DFM - 1600</t>
  </si>
  <si>
    <t>DAC - 1146</t>
  </si>
  <si>
    <t>T TUV</t>
  </si>
  <si>
    <t>T max TUV</t>
  </si>
  <si>
    <t>Chod - čerpadlo oběhové TUV</t>
  </si>
  <si>
    <t>Porucha - čerpadlo oběhové TUV</t>
  </si>
  <si>
    <t>Chod - čerpadlo cirkulační TUV</t>
  </si>
  <si>
    <t>Porucha - čerpadlo cirkulační TUV</t>
  </si>
  <si>
    <t>Start/Stop - čerpadlo oběhové TUV</t>
  </si>
  <si>
    <t>Start/Stop - čerpadlo cirkulační TUV</t>
  </si>
  <si>
    <t>Zap osvětlení chodba 1.PP</t>
  </si>
  <si>
    <t>Vyp osvětlení chodba 1.PP</t>
  </si>
  <si>
    <t>DO05</t>
  </si>
  <si>
    <t>DO06</t>
  </si>
  <si>
    <t>Regulační ventil TUV</t>
  </si>
  <si>
    <t>T vrat TV - větev A (západ)</t>
  </si>
  <si>
    <t>T vrat TV - větev B (východ)</t>
  </si>
  <si>
    <t>T vrat TV - větev C (sever)</t>
  </si>
  <si>
    <t>Chod - čerpadlo větev VZT</t>
  </si>
  <si>
    <t>Porucha - čerpadlo větev VZT</t>
  </si>
  <si>
    <t>Chod - čerpadlo větev A</t>
  </si>
  <si>
    <t>Porucha - čerpadlo větev A</t>
  </si>
  <si>
    <t>Chod - čerpadlo větev B</t>
  </si>
  <si>
    <t>Porucha - čerpadlo větev B</t>
  </si>
  <si>
    <t>Start/Stop - čerpadlo větev VZT</t>
  </si>
  <si>
    <t>Start/Stop - čerpadlo větev A</t>
  </si>
  <si>
    <t>Start/Stop - čerpadlo větev B</t>
  </si>
  <si>
    <t>Start/Stop - čerpadlo větev C</t>
  </si>
  <si>
    <t>Regulační ventil TV A (západ)</t>
  </si>
  <si>
    <t>Regulační ventil TV B (východ)</t>
  </si>
  <si>
    <t>Regulační ventil TV C (sever)</t>
  </si>
  <si>
    <t>DFM - 400</t>
  </si>
  <si>
    <t>Chod - čerpadlo větev C</t>
  </si>
  <si>
    <t>Porucha - čerpadlo větev C</t>
  </si>
  <si>
    <t>DFM - 400P</t>
  </si>
  <si>
    <t>PI01</t>
  </si>
  <si>
    <t>Spotřeba SV</t>
  </si>
  <si>
    <t>PI02</t>
  </si>
  <si>
    <t>Spotřeba Teplo HV</t>
  </si>
  <si>
    <t>PI03</t>
  </si>
  <si>
    <t>Spotřeba Teplo TUV</t>
  </si>
  <si>
    <t>PI04</t>
  </si>
  <si>
    <t>Spotřeba SV TUV</t>
  </si>
  <si>
    <t>Spotřeba vody doplňování do ZCHL</t>
  </si>
  <si>
    <t>AM8</t>
  </si>
  <si>
    <t>AM1</t>
  </si>
  <si>
    <t>Start/Stop - Čerpadlo TUV cirkulační</t>
  </si>
  <si>
    <t>AM2</t>
  </si>
  <si>
    <t>Start/Stop - Čerpadlo TUV nabíjecí do zásobníku</t>
  </si>
  <si>
    <t>AM3</t>
  </si>
  <si>
    <t>AM4</t>
  </si>
  <si>
    <t>AM5</t>
  </si>
  <si>
    <t>AM6</t>
  </si>
  <si>
    <t>AM7</t>
  </si>
  <si>
    <t>Regulační ventil - Chlad dopouštění</t>
  </si>
  <si>
    <t>Otv/Zav - Odkalovací ventil TUV</t>
  </si>
  <si>
    <t>DRC_AC</t>
  </si>
  <si>
    <t>DRC_BAT</t>
  </si>
  <si>
    <t>DRC_DC</t>
  </si>
  <si>
    <t>T TUV z objektu</t>
  </si>
  <si>
    <t>Poruchy jistič čerpadla TUV</t>
  </si>
  <si>
    <t>08.1S13.MAR.1S13/81.MC1</t>
  </si>
  <si>
    <t>08.1S13.MAR.1S13/81.MC2</t>
  </si>
  <si>
    <t>08.1S13.MAR.1S13/81.MC3</t>
  </si>
  <si>
    <t>08.1S13.MAR.1S13/81.MC4</t>
  </si>
  <si>
    <t>08.1S13.MAR.1S13/63.BT1</t>
  </si>
  <si>
    <t>08.1S13.MAR.1S13/97.BL1</t>
  </si>
  <si>
    <t>08.1S13.MAR.1S13/78.SS3</t>
  </si>
  <si>
    <t>08.1S13.MAR.1S13/81.BT1</t>
  </si>
  <si>
    <t>08.1S13.MAR.1S13/81.BT2</t>
  </si>
  <si>
    <t>08.1S13.MAR.1S13/81.BT3</t>
  </si>
  <si>
    <t>08.1S13.MAR.1S13/81.BT4</t>
  </si>
  <si>
    <t>08.1S13.MAR.1S13/81.BT5</t>
  </si>
  <si>
    <t>08.1S13.MAR.1S13/81.BT6</t>
  </si>
  <si>
    <t>08.1S13.MAR.1S13/81.BP1</t>
  </si>
  <si>
    <t>08.1S13.MAR.1S13/78.SS1</t>
  </si>
  <si>
    <t>08.1S13.MAR.1S13/78.SS2</t>
  </si>
  <si>
    <t>08.1S13.MAR.1S13/78.EE1</t>
  </si>
  <si>
    <t>08.1S13.MAR.1S13/78.EE2</t>
  </si>
  <si>
    <t>rozvaděč 8RDC01 (m.č. 1S13)</t>
  </si>
  <si>
    <t>08.1S05.11.DDC01</t>
  </si>
  <si>
    <t>1800</t>
  </si>
  <si>
    <t>08.1S05.75.DDC02</t>
  </si>
  <si>
    <t>1801</t>
  </si>
  <si>
    <t>08.1S05.75.DDC03</t>
  </si>
  <si>
    <t>1802</t>
  </si>
  <si>
    <t>08.1S05.15.DDC01</t>
  </si>
  <si>
    <t>1803</t>
  </si>
  <si>
    <t>08.1S05.11.DDC02</t>
  </si>
  <si>
    <t>1804</t>
  </si>
  <si>
    <t>08.1S05.21.DDC01</t>
  </si>
  <si>
    <t>08.1S05.21.DDC02</t>
  </si>
  <si>
    <t>08.1S05.21.DDC03</t>
  </si>
  <si>
    <t>08.1S05.15.AM1</t>
  </si>
  <si>
    <t>Tlak chladu - dopouštění</t>
  </si>
  <si>
    <t>08.1S05.11.BT2</t>
  </si>
  <si>
    <t>08.1S05.11.FL1</t>
  </si>
  <si>
    <t>08.1S05.11.MC1+MC2</t>
  </si>
  <si>
    <t>08.1S05.11.MC1</t>
  </si>
  <si>
    <t>08.1S05.11.MC2</t>
  </si>
  <si>
    <t>08.1S05.81.BP1</t>
  </si>
  <si>
    <t>08.1S05.11.BT1</t>
  </si>
  <si>
    <t>08.1S05.11.BT3</t>
  </si>
  <si>
    <t>08.1S05.11.SE1</t>
  </si>
  <si>
    <t>08.1S05.81.YA1</t>
  </si>
  <si>
    <t>08.1S05.11.YA1</t>
  </si>
  <si>
    <t>08.1S05.11.MC1
08.1S05.11.MC2
08.1S05.11.MA1</t>
  </si>
  <si>
    <t>08.1S05.29.BT1</t>
  </si>
  <si>
    <t>08.1S05.29.BT2</t>
  </si>
  <si>
    <t>08.1S05.29.MC1</t>
  </si>
  <si>
    <t>08.1S05.24.MC1</t>
  </si>
  <si>
    <t>08.1S05.15.BT1</t>
  </si>
  <si>
    <t>08.1S05.15.BT2</t>
  </si>
  <si>
    <t>08.1S05.15.MC1</t>
  </si>
  <si>
    <t>08.1S05.15.MC2</t>
  </si>
  <si>
    <t>08.1S05.73.BT1</t>
  </si>
  <si>
    <t>08.1S05.16.YA1</t>
  </si>
  <si>
    <t>08.1S05.15.YA1</t>
  </si>
  <si>
    <t>08.1S05.81.BF1</t>
  </si>
  <si>
    <t>08.1S05.22.BT1</t>
  </si>
  <si>
    <t>08.1S05.23.BT1</t>
  </si>
  <si>
    <t>08.1S05.24.BT1</t>
  </si>
  <si>
    <t>08.1S05.21.MC1</t>
  </si>
  <si>
    <t>08.1S05.22.MC1</t>
  </si>
  <si>
    <t>08.1S05.23.MC1</t>
  </si>
  <si>
    <t>08.1S05.22.YA1</t>
  </si>
  <si>
    <t>08.1S05.23.YA1</t>
  </si>
  <si>
    <t>08.1S05.24.YA1</t>
  </si>
  <si>
    <t>08.1S05.15.MC8</t>
  </si>
  <si>
    <t>Výtah - porucha</t>
  </si>
  <si>
    <t>Výtah - napájení</t>
  </si>
  <si>
    <t>Výtah - servis chod</t>
  </si>
  <si>
    <t>08.1S05.77.MH1</t>
  </si>
  <si>
    <t>UOCHV - Čerpačka pump porucha</t>
  </si>
  <si>
    <t>UOCHV - Čerpačka pump stop</t>
  </si>
  <si>
    <t>UOCHV - Čerpačka pump chod</t>
  </si>
  <si>
    <t>UOCHV - Čerpačka pump auto</t>
  </si>
  <si>
    <t>??</t>
  </si>
  <si>
    <t>Spotřeba Elektřiny RH08</t>
  </si>
  <si>
    <t>08.1S06.75.SE5</t>
  </si>
  <si>
    <t>T prostorová 1S06 (NN)</t>
  </si>
  <si>
    <t>T prostorová 1S07 (SLP)</t>
  </si>
  <si>
    <t>T prostorová 1S05 (BVS)</t>
  </si>
  <si>
    <t>08.1S06.73.BT1</t>
  </si>
  <si>
    <t>08.1S07.73.BT1</t>
  </si>
  <si>
    <t>08.1S01.93.SH1</t>
  </si>
  <si>
    <t>08.1S05.71.BF1</t>
  </si>
  <si>
    <t>08.1S05.11.BQ1</t>
  </si>
  <si>
    <t>08.1S05.15.BQ1</t>
  </si>
  <si>
    <t>08.1S05.15.BF1</t>
  </si>
  <si>
    <t>Sign. zaplavení 1S16 - Houkačka</t>
  </si>
  <si>
    <t>Sign. zaplavení 1S16 - LED maják</t>
  </si>
  <si>
    <t>08.1S16.49.JV1</t>
  </si>
  <si>
    <t>Kvitace odstavení houkačky</t>
  </si>
  <si>
    <t>08.1S16.49.BL1</t>
  </si>
  <si>
    <t>3x sonda</t>
  </si>
  <si>
    <t>Zaplavení laboratoř 1S16</t>
  </si>
  <si>
    <t>08.1S05.15.BT8</t>
  </si>
  <si>
    <t>08.1S05.15.BT9</t>
  </si>
  <si>
    <t>08.1S05.15.BT7</t>
  </si>
  <si>
    <t>08.ZF.0.BT1</t>
  </si>
  <si>
    <t>08.VF.0.BT1</t>
  </si>
  <si>
    <t>08.1S05.29.DDC01</t>
  </si>
  <si>
    <t>Teplota primár. výstup výměníku TČ</t>
  </si>
  <si>
    <t>rozvaděč 8RDC002 (m.č. 1S13)</t>
  </si>
  <si>
    <t>08.1S13.51.DDC01</t>
  </si>
  <si>
    <t>08.1S13.51.DDC02</t>
  </si>
  <si>
    <t>DAC - 1600</t>
  </si>
  <si>
    <t>1600</t>
  </si>
  <si>
    <t>1601</t>
  </si>
  <si>
    <t>1602</t>
  </si>
  <si>
    <t>08.1S13.53.DDC01</t>
  </si>
  <si>
    <t>1603</t>
  </si>
  <si>
    <t>08.1S13.97.DDC01</t>
  </si>
  <si>
    <t>08.1S13.52.DDC01</t>
  </si>
  <si>
    <t>08.1S13.52.DDC02</t>
  </si>
  <si>
    <t>1700</t>
  </si>
  <si>
    <t>DSC - 1280E</t>
  </si>
  <si>
    <t>08.1S13.81.DDC01</t>
  </si>
  <si>
    <t>Napětí 08RDC002</t>
  </si>
  <si>
    <t>Přepěťová ochrana 08RDC002</t>
  </si>
  <si>
    <t>Nafázování 08RDC002</t>
  </si>
  <si>
    <t>08.1S13.75.SE1</t>
  </si>
  <si>
    <t>08.1S13.75.SE2</t>
  </si>
  <si>
    <t>08.1S13.75.SE3</t>
  </si>
  <si>
    <t>T venk. Vzduchu</t>
  </si>
  <si>
    <t>T za rekuperátorem</t>
  </si>
  <si>
    <t>T přívodního vzduchu</t>
  </si>
  <si>
    <t>T odtah. vzduchu</t>
  </si>
  <si>
    <t>T vrat. Vody - ohřívač</t>
  </si>
  <si>
    <t>dP m.č. 1S14</t>
  </si>
  <si>
    <t>dP m.č. 1S15</t>
  </si>
  <si>
    <t>Protimrazová ochrana</t>
  </si>
  <si>
    <t>Filtr odtah. vzduchu</t>
  </si>
  <si>
    <t>Filtr venk. vzduchu</t>
  </si>
  <si>
    <t>Reg. ventil ohřívač</t>
  </si>
  <si>
    <t>Reg. ventil chladič</t>
  </si>
  <si>
    <t>Vlhčení vzduchu</t>
  </si>
  <si>
    <t>modul 1AO-&gt;3DO</t>
  </si>
  <si>
    <t>Klapka 1 rekuperátor - OTV
Klapka 1 rekuperátor - ZAV
Přípr. vlhčení</t>
  </si>
  <si>
    <t xml:space="preserve">Přípr. vlhčení
</t>
  </si>
  <si>
    <t>Vlhčení - produkce páry</t>
  </si>
  <si>
    <t>Vlhčení - porucha</t>
  </si>
  <si>
    <t>Vlhčení - údržba</t>
  </si>
  <si>
    <t>Vlhčení - stand by</t>
  </si>
  <si>
    <t>Vlhkost přívodního vzduchu</t>
  </si>
  <si>
    <t>Vlhkost odtahovaného vzduchu</t>
  </si>
  <si>
    <t>Požární klapka č.1 m.č. 1S13</t>
  </si>
  <si>
    <t>Požární klapka č.2 m.č. 1S13</t>
  </si>
  <si>
    <t>Požární klapka č.1 m.č. 1S14</t>
  </si>
  <si>
    <t>Požární klapka č.2 m.č. 1S14</t>
  </si>
  <si>
    <t>Požární klapka č.1 m.č. 1S05</t>
  </si>
  <si>
    <t>Požární klapka č.2 m.č. 1S05</t>
  </si>
  <si>
    <t>Požární klapka č.1 m.č. 1S16</t>
  </si>
  <si>
    <t>Požární klapka č.2 m.č. 1S17</t>
  </si>
  <si>
    <t>Požární klapka č.1 m.č. 1S15</t>
  </si>
  <si>
    <t>Požární klapka č.1 m.č. 1S08</t>
  </si>
  <si>
    <t>Požární klapka č.1 m.č. 1S23</t>
  </si>
  <si>
    <t>Požární klapka č.2 m.č. 1S23</t>
  </si>
  <si>
    <t>Požární klapka č.3 m.č. 1S23</t>
  </si>
  <si>
    <t>Teplota m.č. 1S16</t>
  </si>
  <si>
    <t>Teplota venkovního vzduchu</t>
  </si>
  <si>
    <t>Teplota přívodního vzduchu</t>
  </si>
  <si>
    <t>Teplota vratná voda</t>
  </si>
  <si>
    <t>Filtr venkovního vzduchu</t>
  </si>
  <si>
    <t>Teplota odtahovaného vzduchu</t>
  </si>
  <si>
    <t>dP přívodní ventilátor</t>
  </si>
  <si>
    <t>P přívodní vzduch</t>
  </si>
  <si>
    <t>Klapka vstupní/výstupní</t>
  </si>
  <si>
    <t>Teplota chladící vody</t>
  </si>
  <si>
    <t>Čerpadlo zdroje chladu - chod</t>
  </si>
  <si>
    <t>Čerpadlo zdroje chladu - porucha</t>
  </si>
  <si>
    <t>Čerpadlo oběhové zdroje chladu - porucha</t>
  </si>
  <si>
    <t>Start/Stop čerpadlo zdroje chladu</t>
  </si>
  <si>
    <t>08.1S08.52.MK1+2</t>
  </si>
  <si>
    <t>ESIL</t>
  </si>
  <si>
    <t>X81:1+2</t>
  </si>
  <si>
    <t>X89:1+2</t>
  </si>
  <si>
    <t>X89:3+4</t>
  </si>
  <si>
    <t>X89:5+6</t>
  </si>
  <si>
    <t>Regulační klapka č.1 m.č. 1S13</t>
  </si>
  <si>
    <t>Regulační klapka č.1 m.č. 1S14</t>
  </si>
  <si>
    <t>Regulační klapka č.2 m.č. 1S14</t>
  </si>
  <si>
    <t>Regulační klapka č.1 m.č. 1S15</t>
  </si>
  <si>
    <t>Regulační klapka č.2 m.č. 1S15</t>
  </si>
  <si>
    <t>Regulační klapka č.1 m.č. 1S17</t>
  </si>
  <si>
    <t>08.1S12.52.MK3</t>
  </si>
  <si>
    <t>Otv/Zav klapka přívod VZT 450 m.č. 1S12</t>
  </si>
  <si>
    <t>Teplota prostorová m.č. 1S12</t>
  </si>
  <si>
    <t>Vlhkost prostorová m.č. 1S12</t>
  </si>
  <si>
    <t>08.1S13.63.BTH1</t>
  </si>
  <si>
    <t>Protipožární klapka VZT 450 m.č. 1S12</t>
  </si>
  <si>
    <t>08.1S12.97.BSK01</t>
  </si>
  <si>
    <t>Záplava m.č. 1S12</t>
  </si>
  <si>
    <t>08.1S12.63.FL1</t>
  </si>
  <si>
    <t>08.1S12.63.BX1</t>
  </si>
  <si>
    <t>Signalizace úniku plynu m.č. 1S12</t>
  </si>
  <si>
    <t>X</t>
  </si>
  <si>
    <t>08.1S12.63.IV1</t>
  </si>
  <si>
    <t>Blokace akustické signalizace úniku plynu</t>
  </si>
  <si>
    <t>08.1S12.64.YA1</t>
  </si>
  <si>
    <t>Ovládání elterm. hlavice ÚT m.č. 1S12</t>
  </si>
  <si>
    <t>08.1S12.421.dP1</t>
  </si>
  <si>
    <t>08.1S12.421.MR1</t>
  </si>
  <si>
    <t>dP motor odtah VZT 421</t>
  </si>
  <si>
    <t>Porucha motor odtah VZT 421</t>
  </si>
  <si>
    <t>Start/Stop motor odtah VZT 421</t>
  </si>
  <si>
    <t>Otv/Zav klapka odtah VZT 421</t>
  </si>
  <si>
    <t>08.1S12.421.MK1</t>
  </si>
  <si>
    <t>08.1S12.421.SS1</t>
  </si>
  <si>
    <t>Tlačítko větrání VZT 421</t>
  </si>
  <si>
    <t>08.1S05.29.BT3</t>
  </si>
  <si>
    <t>Teplota přívodní do R/S společná</t>
  </si>
  <si>
    <t>08.1S05.29.BT4</t>
  </si>
  <si>
    <t>Teplota vrat z R/S společná</t>
  </si>
  <si>
    <t>rozvaděč 8DC1S13 (m.č. 1S13)</t>
  </si>
  <si>
    <t>rozvaděč 8DCSTR (m.č. STŘECHA)</t>
  </si>
  <si>
    <t>08.STR.MAR.0000/5401E.MR1</t>
  </si>
  <si>
    <t>Porucha EC motor přívod VZT 401E</t>
  </si>
  <si>
    <t>08.STR.MAR.0000/5401E.MR2</t>
  </si>
  <si>
    <t>Porucha EC motor odtah VZT 401E</t>
  </si>
  <si>
    <t>08.STR.MAR.0000/5401E.dPF1</t>
  </si>
  <si>
    <t>dP filtr přívod VZT 401E</t>
  </si>
  <si>
    <t>08.STR.MAR.0000/5401E.dPF2</t>
  </si>
  <si>
    <t>dP filtr odtah VZT 401E</t>
  </si>
  <si>
    <t>08.STR.MAR.0000/5401E.dPM1</t>
  </si>
  <si>
    <t>dP motor přívod VZT 401E</t>
  </si>
  <si>
    <t>08.STR.MAR.0000/5401E.dPM2</t>
  </si>
  <si>
    <t>dP motor odtah VZT 401E</t>
  </si>
  <si>
    <t>08.STR.MAR.0000/5401E.dPR1</t>
  </si>
  <si>
    <t>dP deskový rekuperátor VZT 401E</t>
  </si>
  <si>
    <t>08.STR.MAR.0000/5401E.MC1</t>
  </si>
  <si>
    <t>Porucha čerpadlo topné vody VZT 401E</t>
  </si>
  <si>
    <t>eBM-D800/2</t>
  </si>
  <si>
    <t>08.STR.MAR.0000/5401E.FT1</t>
  </si>
  <si>
    <t>Protimrazová ochrana VZT 401E</t>
  </si>
  <si>
    <t>08.STR.MAR.0000/5401E.SS1</t>
  </si>
  <si>
    <t>Přepínač Start/Stop VZT 401E</t>
  </si>
  <si>
    <t>uvnitř rozvaděče</t>
  </si>
  <si>
    <t>08.STR.MAR.0000/92.PN1</t>
  </si>
  <si>
    <t>EPS - požár</t>
  </si>
  <si>
    <t>08.STR.MAR.327/5407.05.dP1</t>
  </si>
  <si>
    <t>dP motor odtah skříně m.č.327</t>
  </si>
  <si>
    <t>08.STR.MAR.327/5407.05.MR1</t>
  </si>
  <si>
    <t>Porucha motor odtah skříně m.č.327</t>
  </si>
  <si>
    <t>08.STR.MAR.0000/5401E.BT1</t>
  </si>
  <si>
    <t>T vstupní VZT 401E</t>
  </si>
  <si>
    <t>08.STR.MAR.0000/5401E.BT2</t>
  </si>
  <si>
    <t>T výstupní VZT 401E</t>
  </si>
  <si>
    <t>08.STR.MAR.0000/5401E.BT3</t>
  </si>
  <si>
    <t>T přívodní VZT 401E</t>
  </si>
  <si>
    <t>08.STR.MAR.0000/5401E.BT4</t>
  </si>
  <si>
    <t>T odtahová VZT 401E</t>
  </si>
  <si>
    <t>Řízení výkonu EC motor přívod VZT 401E</t>
  </si>
  <si>
    <t>Řízení výkonu EC motor odtah VZT 401E</t>
  </si>
  <si>
    <t>Regulace polohy ventil topné vody VZT 401E</t>
  </si>
  <si>
    <t>Regulace polohy ventil chladové vody VZT 401E</t>
  </si>
  <si>
    <t>eBM-440/2</t>
  </si>
  <si>
    <t>T vrat topná voda VZT 401E</t>
  </si>
  <si>
    <t>T vrat chladící voda VZT 401E</t>
  </si>
  <si>
    <t>08.STR.MAR.0000/5401E.BP1</t>
  </si>
  <si>
    <t>dP přívod VZT 401E</t>
  </si>
  <si>
    <t>08.STR.MAR.0000/5401E.BP2</t>
  </si>
  <si>
    <t>dP odtah VZT 401E</t>
  </si>
  <si>
    <t>08.STR.MAR.0000/5401E.MK3</t>
  </si>
  <si>
    <t>Regulace polohy klapka obtok rekuperace VZT 401E</t>
  </si>
  <si>
    <t>08.327.MAR.327/41.MK1</t>
  </si>
  <si>
    <t>Regulace RPV přívod m.č. 327</t>
  </si>
  <si>
    <t>08.327.MAR.327/41.MK2</t>
  </si>
  <si>
    <t>Regulace RPV odtah m.č. 327</t>
  </si>
  <si>
    <t>Regulace polohy ventil topné vody-zkrat VZT 401E</t>
  </si>
  <si>
    <t>eBM-440/3</t>
  </si>
  <si>
    <t>08.327.MAR.327/47.XN1</t>
  </si>
  <si>
    <t>Poloha okna - digestoř 1 m.č. 327</t>
  </si>
  <si>
    <t>08.327.MAR.327/47.XN2</t>
  </si>
  <si>
    <t>Poloha okna - digestoř 2 m.č. 327</t>
  </si>
  <si>
    <t>08.327.MAR.327/47.XN3</t>
  </si>
  <si>
    <t>Poloha okna - digestoř 3 m.č. 327</t>
  </si>
  <si>
    <t>08.327.MAR.327/47.XN4</t>
  </si>
  <si>
    <t>Poloha okna - digestoř 4 m.č. 327</t>
  </si>
  <si>
    <t>08.STR.MAR.327/5406.18.MR1</t>
  </si>
  <si>
    <t>Řízení motor odtah digestoř 1 m.č. 327</t>
  </si>
  <si>
    <t>08.STR.MAR.327/5406.19.MR1</t>
  </si>
  <si>
    <t>Řízení motor odtah digestoř 2 m.č. 327</t>
  </si>
  <si>
    <t>08.STR.MAR.327/5406.20.MR1</t>
  </si>
  <si>
    <t>Řízení motor odtah digestoř 3 m.č. 327</t>
  </si>
  <si>
    <t>08.STR.MAR.327/5406.21.MR1</t>
  </si>
  <si>
    <t>Řízení motor odtah digestoř 4 m.č. 327</t>
  </si>
  <si>
    <t>08.327.MAR.327/47.SS1</t>
  </si>
  <si>
    <t>Požadavek na chod - digestoř 1 m.č. 327</t>
  </si>
  <si>
    <t>08.327.MAR.327/47.SS2</t>
  </si>
  <si>
    <t>Požadavek na chod - digestoř 2 m.č. 327</t>
  </si>
  <si>
    <t>08.327.MAR.327/47.SS3</t>
  </si>
  <si>
    <t>Požadavek na chod - digestoř 3 m.č. 327</t>
  </si>
  <si>
    <t>08.327.MAR.327/47.SS4</t>
  </si>
  <si>
    <t>Požadavek na chod - digestoř 4 m.č. 327</t>
  </si>
  <si>
    <t>08.STR.MAR.0000/5401E.MK1</t>
  </si>
  <si>
    <t>Otv/Zav klapka přívod VZT 401E</t>
  </si>
  <si>
    <t>08.STR.MAR.0000/5401E.MK2</t>
  </si>
  <si>
    <t>Otv/Zav klapka odtah VZT 401E</t>
  </si>
  <si>
    <t>2.3</t>
  </si>
  <si>
    <t>08.327.MAR.327/41.BP1</t>
  </si>
  <si>
    <t>dP podtlak 327 x 321 (chodba)</t>
  </si>
  <si>
    <t>Start/Stop čerpadlo topné vody VZT 401E</t>
  </si>
  <si>
    <t>08.STR.MAR.STR/5401E.EL1</t>
  </si>
  <si>
    <t>Blokace chodu topný kabel VZT 401E</t>
  </si>
  <si>
    <t>Start/Stop motor odtah skříně m.č.327</t>
  </si>
  <si>
    <t>2.4</t>
  </si>
  <si>
    <t>08.STR.MAR.STR/78.SS1</t>
  </si>
  <si>
    <t>08.STR.MAR.STR/78.SS2</t>
  </si>
  <si>
    <t>08.STR.MAR.STR/78.EE1</t>
  </si>
  <si>
    <t>Porucha topný kabel VZT 401E</t>
  </si>
  <si>
    <t>08.STR.MAR.STR/78.EE2</t>
  </si>
  <si>
    <t>Signalizace porucha rozv. 8DCSTR</t>
  </si>
  <si>
    <t>08.STR.MAR.STR/5401E.IV1</t>
  </si>
  <si>
    <t>Signalizace porucha VZT 401E</t>
  </si>
  <si>
    <t>08.STR.MAR.327/5407.05.EE1</t>
  </si>
  <si>
    <t>Reset termistorové relé VZT 407.5</t>
  </si>
  <si>
    <t>2.5</t>
  </si>
  <si>
    <t>Start/Stop motor odtah digestoř 1 m.č.327</t>
  </si>
  <si>
    <t>Start/Stop motor odtah digestoř 2 m.č.327</t>
  </si>
  <si>
    <t>Start/Stop motor odtah digestoř 3 m.č.327</t>
  </si>
  <si>
    <t>Start/Stop motor odtah digestoř 4 m.č.327</t>
  </si>
  <si>
    <r>
      <t xml:space="preserve">rozvodnice FCU - </t>
    </r>
    <r>
      <rPr>
        <b/>
        <sz val="14"/>
        <color rgb="FFFF0000"/>
        <rFont val="Calibri"/>
        <family val="2"/>
        <charset val="238"/>
        <scheme val="minor"/>
      </rPr>
      <t>NOVÉ ROZVODNICE</t>
    </r>
  </si>
  <si>
    <t>08.326.61.DFC1</t>
  </si>
  <si>
    <t>DFC - 304 R3</t>
  </si>
  <si>
    <t>IP01</t>
  </si>
  <si>
    <t>08.326.61.SW1</t>
  </si>
  <si>
    <t>Magnetický kontakt - okno</t>
  </si>
  <si>
    <t>IP02</t>
  </si>
  <si>
    <t>IP03</t>
  </si>
  <si>
    <t>OP1</t>
  </si>
  <si>
    <t>08.326.61.YA1</t>
  </si>
  <si>
    <t>Elektrotermická hlavice - CHL FCU</t>
  </si>
  <si>
    <t>OP2</t>
  </si>
  <si>
    <t>OP3</t>
  </si>
  <si>
    <t>08.326.61.YA2</t>
  </si>
  <si>
    <t>Elektrotermická hlavice - ÚT</t>
  </si>
  <si>
    <t>OP4</t>
  </si>
  <si>
    <t>I</t>
  </si>
  <si>
    <t>08.326.61.MF1</t>
  </si>
  <si>
    <t>I. stupeň otáčky FCU</t>
  </si>
  <si>
    <t>II</t>
  </si>
  <si>
    <t>II. stupeň otáčky FCU</t>
  </si>
  <si>
    <t>III</t>
  </si>
  <si>
    <t>III. stupeň otáčky FCU</t>
  </si>
  <si>
    <t>08.327.61.DFC1</t>
  </si>
  <si>
    <t>08.327.61.SW1..2</t>
  </si>
  <si>
    <t>2x</t>
  </si>
  <si>
    <t>08.327.61.YA1</t>
  </si>
  <si>
    <t>08.327.61.YA2</t>
  </si>
  <si>
    <t>08.327.61.YA3</t>
  </si>
  <si>
    <t>08.327.61.MF1</t>
  </si>
  <si>
    <t>08.327.MAR.0000/5401E.YA1</t>
  </si>
  <si>
    <t>08.327.MAR.0000/5401E.YA2</t>
  </si>
  <si>
    <t>08.327.MAR.0000/5401E.BT5</t>
  </si>
  <si>
    <t>08.327.MAR.0000/5401E.BT6</t>
  </si>
  <si>
    <t>08.327.MAR.0000/5401E.YA1A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</si>
</sst>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name val="Arial"/>
      <charset val="238"/>
    </font>
    <font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6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7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sz val="12"/>
      <name val="Calibri"/>
      <family val="2"/>
      <charset val="238"/>
      <scheme val="minor"/>
    </font>
    <font>
      <sz val="10"/>
      <color theme="0" tint="-0.499984740745262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i/>
      <sz val="9"/>
      <color rgb="FFFF0000"/>
      <name val="Calibri"/>
      <family val="2"/>
      <charset val="238"/>
      <scheme val="minor"/>
    </font>
    <font>
      <sz val="10"/>
      <color theme="0" tint="-0.34998626667073579"/>
      <name val="Calibri"/>
      <family val="2"/>
      <charset val="238"/>
      <scheme val="minor"/>
    </font>
    <font>
      <sz val="9"/>
      <color theme="0" tint="-0.499984740745262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9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6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9" fillId="0" borderId="0"/>
    <xf numFmtId="9" fontId="9" fillId="0" borderId="0" applyFont="0" applyFill="0" applyBorder="0" applyAlignment="0" applyProtection="0"/>
  </cellStyleXfs>
  <cellXfs count="345">
    <xf numFmtId="0" fontId="0" fillId="0" borderId="0" xfId="0"/>
    <xf numFmtId="0" fontId="1" fillId="0" borderId="28" xfId="0" applyFont="1" applyBorder="1"/>
    <xf numFmtId="0" fontId="5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16" xfId="0" applyFont="1" applyBorder="1" applyAlignment="1">
      <alignment horizontal="center" vertical="center" textRotation="90"/>
    </xf>
    <xf numFmtId="0" fontId="4" fillId="0" borderId="24" xfId="0" applyFont="1" applyBorder="1" applyAlignment="1">
      <alignment horizontal="center" vertical="center" textRotation="90"/>
    </xf>
    <xf numFmtId="0" fontId="4" fillId="0" borderId="17" xfId="0" applyFont="1" applyBorder="1" applyAlignment="1">
      <alignment horizontal="center" vertical="center" textRotation="90"/>
    </xf>
    <xf numFmtId="0" fontId="1" fillId="2" borderId="0" xfId="0" applyFont="1" applyFill="1"/>
    <xf numFmtId="0" fontId="11" fillId="0" borderId="22" xfId="1" applyFont="1" applyBorder="1"/>
    <xf numFmtId="0" fontId="11" fillId="0" borderId="0" xfId="1" applyFont="1"/>
    <xf numFmtId="0" fontId="11" fillId="0" borderId="0" xfId="1" applyFont="1" applyAlignment="1">
      <alignment horizontal="center" vertical="center"/>
    </xf>
    <xf numFmtId="0" fontId="1" fillId="3" borderId="20" xfId="0" applyFont="1" applyFill="1" applyBorder="1"/>
    <xf numFmtId="0" fontId="6" fillId="3" borderId="30" xfId="0" applyFont="1" applyFill="1" applyBorder="1" applyAlignment="1">
      <alignment horizontal="center" vertical="center"/>
    </xf>
    <xf numFmtId="0" fontId="6" fillId="3" borderId="29" xfId="0" applyFont="1" applyFill="1" applyBorder="1" applyAlignment="1">
      <alignment horizontal="center" vertical="center"/>
    </xf>
    <xf numFmtId="0" fontId="1" fillId="3" borderId="28" xfId="0" applyFont="1" applyFill="1" applyBorder="1"/>
    <xf numFmtId="0" fontId="6" fillId="3" borderId="33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" fillId="0" borderId="29" xfId="1" applyFont="1" applyBorder="1" applyAlignment="1">
      <alignment horizontal="right"/>
    </xf>
    <xf numFmtId="0" fontId="1" fillId="0" borderId="33" xfId="1" applyFont="1" applyBorder="1" applyAlignment="1">
      <alignment horizontal="right"/>
    </xf>
    <xf numFmtId="0" fontId="1" fillId="0" borderId="31" xfId="0" applyFont="1" applyBorder="1"/>
    <xf numFmtId="0" fontId="1" fillId="0" borderId="32" xfId="0" applyFont="1" applyBorder="1"/>
    <xf numFmtId="0" fontId="10" fillId="0" borderId="32" xfId="0" applyFont="1" applyBorder="1"/>
    <xf numFmtId="0" fontId="1" fillId="0" borderId="21" xfId="0" applyFont="1" applyBorder="1"/>
    <xf numFmtId="0" fontId="1" fillId="0" borderId="20" xfId="0" applyFont="1" applyBorder="1"/>
    <xf numFmtId="0" fontId="1" fillId="0" borderId="30" xfId="1" applyFont="1" applyBorder="1" applyAlignment="1">
      <alignment horizontal="right"/>
    </xf>
    <xf numFmtId="0" fontId="13" fillId="0" borderId="0" xfId="0" applyFont="1" applyAlignment="1">
      <alignment horizontal="center"/>
    </xf>
    <xf numFmtId="0" fontId="11" fillId="0" borderId="23" xfId="1" applyFont="1" applyBorder="1"/>
    <xf numFmtId="0" fontId="1" fillId="0" borderId="0" xfId="0" applyFont="1" applyAlignment="1">
      <alignment horizontal="left"/>
    </xf>
    <xf numFmtId="0" fontId="1" fillId="0" borderId="0" xfId="0" applyFont="1" applyAlignment="1">
      <alignment vertical="center"/>
    </xf>
    <xf numFmtId="0" fontId="3" fillId="4" borderId="14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5" fillId="4" borderId="20" xfId="0" applyFont="1" applyFill="1" applyBorder="1"/>
    <xf numFmtId="0" fontId="14" fillId="4" borderId="30" xfId="0" applyFont="1" applyFill="1" applyBorder="1" applyAlignment="1">
      <alignment horizontal="center" vertical="center"/>
    </xf>
    <xf numFmtId="0" fontId="14" fillId="4" borderId="29" xfId="0" applyFont="1" applyFill="1" applyBorder="1" applyAlignment="1">
      <alignment horizontal="center" vertical="center"/>
    </xf>
    <xf numFmtId="0" fontId="5" fillId="4" borderId="28" xfId="0" applyFont="1" applyFill="1" applyBorder="1"/>
    <xf numFmtId="0" fontId="14" fillId="4" borderId="33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4" borderId="34" xfId="0" applyFont="1" applyFill="1" applyBorder="1" applyAlignment="1">
      <alignment horizontal="center" vertical="center"/>
    </xf>
    <xf numFmtId="0" fontId="16" fillId="0" borderId="0" xfId="0" applyFont="1"/>
    <xf numFmtId="0" fontId="1" fillId="0" borderId="12" xfId="1" applyFont="1" applyBorder="1" applyAlignment="1">
      <alignment vertical="center" wrapText="1"/>
    </xf>
    <xf numFmtId="0" fontId="1" fillId="0" borderId="4" xfId="1" applyFont="1" applyBorder="1" applyAlignment="1">
      <alignment vertical="center" wrapText="1"/>
    </xf>
    <xf numFmtId="0" fontId="1" fillId="0" borderId="13" xfId="1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11" fillId="0" borderId="0" xfId="1" applyFont="1" applyAlignment="1">
      <alignment horizontal="left"/>
    </xf>
    <xf numFmtId="0" fontId="8" fillId="0" borderId="13" xfId="1" applyFont="1" applyBorder="1" applyAlignment="1">
      <alignment vertical="center" wrapText="1"/>
    </xf>
    <xf numFmtId="0" fontId="16" fillId="0" borderId="0" xfId="1" applyFont="1"/>
    <xf numFmtId="0" fontId="1" fillId="0" borderId="0" xfId="1" applyFont="1"/>
    <xf numFmtId="0" fontId="1" fillId="0" borderId="0" xfId="1" applyFont="1" applyAlignment="1">
      <alignment wrapText="1"/>
    </xf>
    <xf numFmtId="0" fontId="1" fillId="0" borderId="0" xfId="1" applyFont="1" applyAlignment="1">
      <alignment horizontal="center"/>
    </xf>
    <xf numFmtId="0" fontId="1" fillId="0" borderId="0" xfId="1" applyFont="1" applyAlignment="1">
      <alignment horizontal="center" vertical="center"/>
    </xf>
    <xf numFmtId="0" fontId="13" fillId="0" borderId="0" xfId="1" applyFont="1" applyAlignment="1">
      <alignment horizontal="center"/>
    </xf>
    <xf numFmtId="0" fontId="13" fillId="0" borderId="0" xfId="1" applyFont="1" applyAlignment="1">
      <alignment horizontal="center" vertical="center"/>
    </xf>
    <xf numFmtId="0" fontId="4" fillId="0" borderId="16" xfId="1" applyFont="1" applyBorder="1" applyAlignment="1">
      <alignment horizontal="center" vertical="center" textRotation="90"/>
    </xf>
    <xf numFmtId="0" fontId="4" fillId="0" borderId="24" xfId="1" applyFont="1" applyBorder="1" applyAlignment="1">
      <alignment horizontal="center" vertical="center" textRotation="90"/>
    </xf>
    <xf numFmtId="0" fontId="4" fillId="0" borderId="17" xfId="1" applyFont="1" applyBorder="1" applyAlignment="1">
      <alignment horizontal="center" vertical="center" textRotation="90"/>
    </xf>
    <xf numFmtId="0" fontId="3" fillId="0" borderId="4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0" fontId="1" fillId="0" borderId="14" xfId="1" applyFont="1" applyBorder="1" applyAlignment="1">
      <alignment vertical="center" wrapText="1"/>
    </xf>
    <xf numFmtId="0" fontId="1" fillId="0" borderId="19" xfId="1" applyFont="1" applyBorder="1" applyAlignment="1">
      <alignment horizontal="left" vertical="center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1" fillId="0" borderId="15" xfId="1" applyFont="1" applyBorder="1" applyAlignment="1">
      <alignment horizontal="left" vertical="center"/>
    </xf>
    <xf numFmtId="0" fontId="1" fillId="0" borderId="0" xfId="1" applyFont="1" applyAlignment="1">
      <alignment vertical="center"/>
    </xf>
    <xf numFmtId="0" fontId="3" fillId="0" borderId="11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1" fillId="0" borderId="11" xfId="1" applyFont="1" applyBorder="1" applyAlignment="1">
      <alignment horizontal="left" vertical="center"/>
    </xf>
    <xf numFmtId="0" fontId="1" fillId="0" borderId="0" xfId="1" applyFont="1" applyAlignment="1">
      <alignment horizontal="center" wrapText="1"/>
    </xf>
    <xf numFmtId="0" fontId="1" fillId="0" borderId="11" xfId="1" applyFont="1" applyBorder="1" applyAlignment="1">
      <alignment vertical="center" wrapText="1"/>
    </xf>
    <xf numFmtId="0" fontId="3" fillId="0" borderId="35" xfId="1" applyFont="1" applyBorder="1" applyAlignment="1">
      <alignment horizontal="center" vertical="center"/>
    </xf>
    <xf numFmtId="0" fontId="3" fillId="0" borderId="36" xfId="1" applyFont="1" applyBorder="1" applyAlignment="1">
      <alignment horizontal="center" vertical="center"/>
    </xf>
    <xf numFmtId="0" fontId="3" fillId="0" borderId="37" xfId="1" applyFont="1" applyBorder="1" applyAlignment="1">
      <alignment horizontal="center" vertical="center"/>
    </xf>
    <xf numFmtId="0" fontId="1" fillId="0" borderId="18" xfId="1" applyFont="1" applyBorder="1" applyAlignment="1">
      <alignment horizontal="left" vertical="center"/>
    </xf>
    <xf numFmtId="0" fontId="8" fillId="0" borderId="15" xfId="1" applyFont="1" applyBorder="1" applyAlignment="1">
      <alignment horizontal="left" vertical="center"/>
    </xf>
    <xf numFmtId="0" fontId="1" fillId="0" borderId="25" xfId="1" applyFont="1" applyBorder="1"/>
    <xf numFmtId="0" fontId="1" fillId="0" borderId="21" xfId="1" applyFont="1" applyBorder="1"/>
    <xf numFmtId="0" fontId="1" fillId="0" borderId="20" xfId="1" applyFont="1" applyBorder="1"/>
    <xf numFmtId="0" fontId="1" fillId="0" borderId="30" xfId="1" applyFont="1" applyBorder="1"/>
    <xf numFmtId="0" fontId="1" fillId="0" borderId="31" xfId="1" applyFont="1" applyBorder="1" applyAlignment="1">
      <alignment horizontal="center"/>
    </xf>
    <xf numFmtId="0" fontId="1" fillId="0" borderId="31" xfId="1" applyFont="1" applyBorder="1"/>
    <xf numFmtId="0" fontId="1" fillId="0" borderId="32" xfId="1" applyFont="1" applyBorder="1" applyAlignment="1">
      <alignment horizontal="center"/>
    </xf>
    <xf numFmtId="0" fontId="1" fillId="0" borderId="32" xfId="1" applyFont="1" applyBorder="1"/>
    <xf numFmtId="0" fontId="1" fillId="0" borderId="28" xfId="1" applyFont="1" applyBorder="1"/>
    <xf numFmtId="0" fontId="10" fillId="0" borderId="32" xfId="1" applyFont="1" applyBorder="1"/>
    <xf numFmtId="0" fontId="1" fillId="0" borderId="28" xfId="1" applyFont="1" applyBorder="1" applyAlignment="1">
      <alignment horizontal="left"/>
    </xf>
    <xf numFmtId="0" fontId="1" fillId="0" borderId="0" xfId="1" applyFont="1" applyAlignment="1">
      <alignment horizontal="right"/>
    </xf>
    <xf numFmtId="0" fontId="5" fillId="0" borderId="0" xfId="1" applyFont="1"/>
    <xf numFmtId="0" fontId="5" fillId="0" borderId="0" xfId="1" applyFont="1" applyAlignment="1">
      <alignment wrapText="1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left" vertical="center"/>
    </xf>
    <xf numFmtId="0" fontId="1" fillId="2" borderId="0" xfId="1" applyFont="1" applyFill="1"/>
    <xf numFmtId="0" fontId="5" fillId="4" borderId="20" xfId="1" applyFont="1" applyFill="1" applyBorder="1"/>
    <xf numFmtId="0" fontId="14" fillId="4" borderId="30" xfId="1" applyFont="1" applyFill="1" applyBorder="1" applyAlignment="1">
      <alignment horizontal="center" vertical="center"/>
    </xf>
    <xf numFmtId="0" fontId="1" fillId="0" borderId="26" xfId="1" applyFont="1" applyBorder="1"/>
    <xf numFmtId="0" fontId="1" fillId="0" borderId="23" xfId="1" applyFont="1" applyBorder="1" applyAlignment="1">
      <alignment horizontal="center"/>
    </xf>
    <xf numFmtId="0" fontId="1" fillId="0" borderId="23" xfId="1" applyFont="1" applyBorder="1" applyAlignment="1">
      <alignment horizontal="center" wrapText="1"/>
    </xf>
    <xf numFmtId="0" fontId="1" fillId="0" borderId="23" xfId="1" applyFont="1" applyBorder="1" applyAlignment="1">
      <alignment horizontal="left"/>
    </xf>
    <xf numFmtId="0" fontId="5" fillId="4" borderId="0" xfId="1" applyFont="1" applyFill="1"/>
    <xf numFmtId="0" fontId="14" fillId="4" borderId="29" xfId="1" applyFont="1" applyFill="1" applyBorder="1" applyAlignment="1">
      <alignment horizontal="center" vertical="center"/>
    </xf>
    <xf numFmtId="0" fontId="6" fillId="0" borderId="31" xfId="1" applyFont="1" applyBorder="1"/>
    <xf numFmtId="0" fontId="1" fillId="0" borderId="19" xfId="1" applyFont="1" applyBorder="1" applyAlignment="1">
      <alignment horizontal="center"/>
    </xf>
    <xf numFmtId="0" fontId="1" fillId="0" borderId="19" xfId="1" applyFont="1" applyBorder="1" applyAlignment="1">
      <alignment horizontal="center" wrapText="1"/>
    </xf>
    <xf numFmtId="0" fontId="1" fillId="0" borderId="19" xfId="1" applyFont="1" applyBorder="1" applyAlignment="1">
      <alignment horizontal="left"/>
    </xf>
    <xf numFmtId="0" fontId="6" fillId="0" borderId="32" xfId="1" applyFont="1" applyBorder="1"/>
    <xf numFmtId="0" fontId="1" fillId="0" borderId="22" xfId="1" applyFont="1" applyBorder="1" applyAlignment="1">
      <alignment horizontal="center"/>
    </xf>
    <xf numFmtId="0" fontId="1" fillId="0" borderId="22" xfId="1" applyFont="1" applyBorder="1" applyAlignment="1">
      <alignment horizontal="center" wrapText="1"/>
    </xf>
    <xf numFmtId="0" fontId="1" fillId="0" borderId="22" xfId="1" applyFont="1" applyBorder="1" applyAlignment="1">
      <alignment horizontal="left"/>
    </xf>
    <xf numFmtId="0" fontId="5" fillId="4" borderId="28" xfId="1" applyFont="1" applyFill="1" applyBorder="1"/>
    <xf numFmtId="0" fontId="14" fillId="4" borderId="33" xfId="1" applyFont="1" applyFill="1" applyBorder="1" applyAlignment="1">
      <alignment horizontal="center" vertical="center"/>
    </xf>
    <xf numFmtId="0" fontId="1" fillId="0" borderId="27" xfId="1" applyFont="1" applyBorder="1"/>
    <xf numFmtId="0" fontId="1" fillId="3" borderId="20" xfId="1" applyFont="1" applyFill="1" applyBorder="1"/>
    <xf numFmtId="0" fontId="6" fillId="3" borderId="30" xfId="1" applyFont="1" applyFill="1" applyBorder="1" applyAlignment="1">
      <alignment horizontal="center" vertical="center"/>
    </xf>
    <xf numFmtId="0" fontId="1" fillId="3" borderId="0" xfId="1" applyFont="1" applyFill="1"/>
    <xf numFmtId="0" fontId="6" fillId="3" borderId="29" xfId="1" applyFont="1" applyFill="1" applyBorder="1" applyAlignment="1">
      <alignment horizontal="center" vertical="center"/>
    </xf>
    <xf numFmtId="0" fontId="1" fillId="3" borderId="28" xfId="1" applyFont="1" applyFill="1" applyBorder="1"/>
    <xf numFmtId="0" fontId="6" fillId="3" borderId="33" xfId="1" applyFont="1" applyFill="1" applyBorder="1" applyAlignment="1">
      <alignment horizontal="center" vertical="center"/>
    </xf>
    <xf numFmtId="49" fontId="6" fillId="2" borderId="14" xfId="1" applyNumberFormat="1" applyFont="1" applyFill="1" applyBorder="1" applyAlignment="1">
      <alignment horizontal="left" vertical="center"/>
    </xf>
    <xf numFmtId="49" fontId="6" fillId="2" borderId="4" xfId="1" applyNumberFormat="1" applyFont="1" applyFill="1" applyBorder="1" applyAlignment="1">
      <alignment horizontal="left" vertical="center"/>
    </xf>
    <xf numFmtId="49" fontId="6" fillId="2" borderId="11" xfId="1" applyNumberFormat="1" applyFont="1" applyFill="1" applyBorder="1" applyAlignment="1">
      <alignment horizontal="left" vertical="center"/>
    </xf>
    <xf numFmtId="0" fontId="1" fillId="0" borderId="38" xfId="1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11" fillId="0" borderId="0" xfId="1" applyFont="1" applyAlignment="1">
      <alignment horizontal="center"/>
    </xf>
    <xf numFmtId="9" fontId="1" fillId="0" borderId="0" xfId="2" applyFont="1" applyAlignment="1"/>
    <xf numFmtId="0" fontId="19" fillId="0" borderId="11" xfId="1" applyFont="1" applyBorder="1" applyAlignment="1">
      <alignment horizontal="center" vertical="center"/>
    </xf>
    <xf numFmtId="0" fontId="8" fillId="0" borderId="11" xfId="1" applyFont="1" applyBorder="1" applyAlignment="1">
      <alignment horizontal="left" vertical="center"/>
    </xf>
    <xf numFmtId="0" fontId="19" fillId="0" borderId="14" xfId="1" applyFont="1" applyBorder="1" applyAlignment="1">
      <alignment horizontal="center" vertical="center"/>
    </xf>
    <xf numFmtId="0" fontId="8" fillId="0" borderId="14" xfId="1" applyFont="1" applyBorder="1" applyAlignment="1">
      <alignment vertical="center" wrapText="1"/>
    </xf>
    <xf numFmtId="0" fontId="19" fillId="0" borderId="4" xfId="1" applyFont="1" applyBorder="1" applyAlignment="1">
      <alignment horizontal="center" vertical="center"/>
    </xf>
    <xf numFmtId="0" fontId="8" fillId="0" borderId="4" xfId="1" applyFont="1" applyBorder="1" applyAlignment="1">
      <alignment vertical="center" wrapText="1"/>
    </xf>
    <xf numFmtId="0" fontId="8" fillId="0" borderId="11" xfId="1" applyFont="1" applyBorder="1" applyAlignment="1">
      <alignment vertical="center" wrapText="1"/>
    </xf>
    <xf numFmtId="0" fontId="1" fillId="0" borderId="0" xfId="1" applyFont="1" applyAlignment="1">
      <alignment horizontal="left"/>
    </xf>
    <xf numFmtId="0" fontId="9" fillId="0" borderId="0" xfId="1" applyAlignment="1">
      <alignment horizontal="center"/>
    </xf>
    <xf numFmtId="0" fontId="3" fillId="0" borderId="34" xfId="1" applyFont="1" applyBorder="1" applyAlignment="1">
      <alignment horizontal="center" vertical="center"/>
    </xf>
    <xf numFmtId="0" fontId="23" fillId="0" borderId="19" xfId="1" applyFont="1" applyBorder="1" applyAlignment="1">
      <alignment horizontal="left" vertical="center"/>
    </xf>
    <xf numFmtId="0" fontId="6" fillId="0" borderId="11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/>
    </xf>
    <xf numFmtId="0" fontId="23" fillId="0" borderId="15" xfId="1" applyFont="1" applyBorder="1" applyAlignment="1">
      <alignment horizontal="left" vertical="center"/>
    </xf>
    <xf numFmtId="0" fontId="6" fillId="0" borderId="34" xfId="1" applyFont="1" applyBorder="1" applyAlignment="1">
      <alignment horizontal="center" vertical="center"/>
    </xf>
    <xf numFmtId="0" fontId="1" fillId="0" borderId="28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1" fillId="0" borderId="27" xfId="1" applyFont="1" applyBorder="1" applyAlignment="1">
      <alignment horizontal="center"/>
    </xf>
    <xf numFmtId="0" fontId="1" fillId="0" borderId="29" xfId="1" applyFont="1" applyBorder="1" applyAlignment="1">
      <alignment horizontal="center"/>
    </xf>
    <xf numFmtId="0" fontId="1" fillId="0" borderId="33" xfId="1" applyFont="1" applyBorder="1" applyAlignment="1">
      <alignment horizontal="center"/>
    </xf>
    <xf numFmtId="0" fontId="1" fillId="0" borderId="34" xfId="1" applyFont="1" applyBorder="1" applyAlignment="1">
      <alignment vertical="center" wrapText="1"/>
    </xf>
    <xf numFmtId="49" fontId="1" fillId="0" borderId="0" xfId="1" applyNumberFormat="1" applyFont="1" applyAlignment="1">
      <alignment horizontal="left"/>
    </xf>
    <xf numFmtId="0" fontId="1" fillId="0" borderId="0" xfId="1" applyFont="1" applyAlignment="1">
      <alignment horizontal="left" wrapText="1"/>
    </xf>
    <xf numFmtId="0" fontId="8" fillId="0" borderId="19" xfId="1" applyFont="1" applyBorder="1" applyAlignment="1">
      <alignment horizontal="left" vertical="center"/>
    </xf>
    <xf numFmtId="0" fontId="24" fillId="0" borderId="4" xfId="1" applyFont="1" applyBorder="1" applyAlignment="1">
      <alignment horizontal="center" vertical="center"/>
    </xf>
    <xf numFmtId="0" fontId="13" fillId="0" borderId="4" xfId="1" applyFont="1" applyBorder="1" applyAlignment="1">
      <alignment vertical="center" wrapText="1"/>
    </xf>
    <xf numFmtId="0" fontId="24" fillId="0" borderId="11" xfId="1" applyFont="1" applyBorder="1" applyAlignment="1">
      <alignment horizontal="center" vertical="center"/>
    </xf>
    <xf numFmtId="0" fontId="13" fillId="0" borderId="11" xfId="1" applyFont="1" applyBorder="1" applyAlignment="1">
      <alignment vertical="center" wrapText="1"/>
    </xf>
    <xf numFmtId="0" fontId="13" fillId="0" borderId="11" xfId="1" applyFont="1" applyBorder="1" applyAlignment="1">
      <alignment horizontal="left" vertical="center"/>
    </xf>
    <xf numFmtId="0" fontId="13" fillId="0" borderId="15" xfId="1" applyFont="1" applyBorder="1" applyAlignment="1">
      <alignment horizontal="center" vertical="center" wrapText="1"/>
    </xf>
    <xf numFmtId="0" fontId="13" fillId="0" borderId="11" xfId="1" applyFont="1" applyBorder="1" applyAlignment="1">
      <alignment horizontal="left" vertical="center" wrapText="1"/>
    </xf>
    <xf numFmtId="0" fontId="24" fillId="0" borderId="34" xfId="1" applyFont="1" applyBorder="1" applyAlignment="1">
      <alignment horizontal="center" vertical="center"/>
    </xf>
    <xf numFmtId="0" fontId="13" fillId="0" borderId="38" xfId="1" applyFont="1" applyBorder="1" applyAlignment="1">
      <alignment vertical="center" wrapText="1"/>
    </xf>
    <xf numFmtId="0" fontId="13" fillId="0" borderId="12" xfId="1" applyFont="1" applyBorder="1" applyAlignment="1">
      <alignment vertical="center" wrapText="1"/>
    </xf>
    <xf numFmtId="0" fontId="13" fillId="0" borderId="19" xfId="1" applyFont="1" applyBorder="1" applyAlignment="1">
      <alignment horizontal="left" vertical="center" wrapText="1"/>
    </xf>
    <xf numFmtId="0" fontId="13" fillId="0" borderId="15" xfId="1" applyFont="1" applyBorder="1" applyAlignment="1">
      <alignment horizontal="left" vertical="center" wrapText="1"/>
    </xf>
    <xf numFmtId="0" fontId="3" fillId="0" borderId="15" xfId="1" applyFont="1" applyBorder="1" applyAlignment="1">
      <alignment horizontal="center" vertical="center"/>
    </xf>
    <xf numFmtId="0" fontId="6" fillId="0" borderId="19" xfId="1" applyFont="1" applyBorder="1" applyAlignment="1">
      <alignment horizontal="left" vertical="center"/>
    </xf>
    <xf numFmtId="0" fontId="6" fillId="0" borderId="15" xfId="1" applyFont="1" applyBorder="1" applyAlignment="1">
      <alignment horizontal="left" vertical="center"/>
    </xf>
    <xf numFmtId="0" fontId="6" fillId="0" borderId="11" xfId="1" applyFont="1" applyBorder="1" applyAlignment="1">
      <alignment horizontal="left" vertical="center"/>
    </xf>
    <xf numFmtId="0" fontId="18" fillId="0" borderId="19" xfId="1" applyFont="1" applyBorder="1" applyAlignment="1">
      <alignment horizontal="left" vertical="center"/>
    </xf>
    <xf numFmtId="0" fontId="18" fillId="0" borderId="15" xfId="1" applyFont="1" applyBorder="1" applyAlignment="1">
      <alignment horizontal="left" vertical="center"/>
    </xf>
    <xf numFmtId="0" fontId="26" fillId="0" borderId="15" xfId="1" applyFont="1" applyBorder="1" applyAlignment="1">
      <alignment horizontal="left" vertical="center"/>
    </xf>
    <xf numFmtId="0" fontId="1" fillId="5" borderId="38" xfId="1" applyFont="1" applyFill="1" applyBorder="1" applyAlignment="1">
      <alignment vertical="center" wrapText="1"/>
    </xf>
    <xf numFmtId="0" fontId="1" fillId="5" borderId="12" xfId="1" applyFont="1" applyFill="1" applyBorder="1" applyAlignment="1">
      <alignment vertical="center" wrapText="1"/>
    </xf>
    <xf numFmtId="0" fontId="8" fillId="5" borderId="13" xfId="1" applyFont="1" applyFill="1" applyBorder="1" applyAlignment="1">
      <alignment vertical="center" wrapText="1"/>
    </xf>
    <xf numFmtId="0" fontId="1" fillId="5" borderId="13" xfId="1" applyFont="1" applyFill="1" applyBorder="1" applyAlignment="1">
      <alignment vertical="center" wrapText="1"/>
    </xf>
    <xf numFmtId="0" fontId="8" fillId="5" borderId="4" xfId="1" applyFont="1" applyFill="1" applyBorder="1" applyAlignment="1">
      <alignment vertical="center" wrapText="1"/>
    </xf>
    <xf numFmtId="0" fontId="1" fillId="5" borderId="14" xfId="1" applyFont="1" applyFill="1" applyBorder="1" applyAlignment="1">
      <alignment vertical="center" wrapText="1"/>
    </xf>
    <xf numFmtId="0" fontId="1" fillId="5" borderId="4" xfId="1" applyFont="1" applyFill="1" applyBorder="1" applyAlignment="1">
      <alignment vertical="center" wrapText="1"/>
    </xf>
    <xf numFmtId="0" fontId="18" fillId="0" borderId="11" xfId="1" applyFont="1" applyBorder="1" applyAlignment="1">
      <alignment horizontal="left" vertical="center"/>
    </xf>
    <xf numFmtId="0" fontId="27" fillId="0" borderId="0" xfId="1" applyFont="1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6" fillId="0" borderId="14" xfId="0" applyFont="1" applyBorder="1" applyAlignment="1">
      <alignment horizontal="left" vertical="center"/>
    </xf>
    <xf numFmtId="0" fontId="1" fillId="0" borderId="14" xfId="0" applyFont="1" applyBorder="1" applyAlignment="1">
      <alignment vertical="center" wrapText="1"/>
    </xf>
    <xf numFmtId="0" fontId="1" fillId="0" borderId="19" xfId="0" applyFont="1" applyBorder="1" applyAlignment="1">
      <alignment horizontal="left" vertical="center"/>
    </xf>
    <xf numFmtId="0" fontId="1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vertical="center" wrapText="1"/>
    </xf>
    <xf numFmtId="0" fontId="1" fillId="0" borderId="15" xfId="0" applyFont="1" applyBorder="1" applyAlignment="1">
      <alignment horizontal="left" vertical="center"/>
    </xf>
    <xf numFmtId="0" fontId="1" fillId="0" borderId="0" xfId="1" applyFont="1" applyAlignment="1">
      <alignment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6" fillId="0" borderId="11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8" fillId="0" borderId="18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 wrapText="1"/>
    </xf>
    <xf numFmtId="0" fontId="1" fillId="0" borderId="11" xfId="0" applyFont="1" applyBorder="1" applyAlignment="1">
      <alignment vertical="center" wrapText="1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18" fillId="0" borderId="11" xfId="0" applyFont="1" applyBorder="1" applyAlignment="1">
      <alignment horizontal="left" vertical="center"/>
    </xf>
    <xf numFmtId="0" fontId="21" fillId="0" borderId="18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9" fillId="0" borderId="11" xfId="0" applyFont="1" applyBorder="1" applyAlignment="1">
      <alignment horizontal="left" vertical="center"/>
    </xf>
    <xf numFmtId="0" fontId="8" fillId="0" borderId="11" xfId="0" applyFont="1" applyBorder="1" applyAlignment="1">
      <alignment vertical="center" wrapText="1"/>
    </xf>
    <xf numFmtId="0" fontId="22" fillId="0" borderId="11" xfId="0" applyFont="1" applyBorder="1" applyAlignment="1">
      <alignment horizontal="left" vertical="center"/>
    </xf>
    <xf numFmtId="49" fontId="6" fillId="0" borderId="14" xfId="1" applyNumberFormat="1" applyFont="1" applyBorder="1" applyAlignment="1">
      <alignment horizontal="left" vertical="center"/>
    </xf>
    <xf numFmtId="0" fontId="21" fillId="0" borderId="19" xfId="0" applyFont="1" applyBorder="1" applyAlignment="1">
      <alignment horizontal="left" vertical="center"/>
    </xf>
    <xf numFmtId="49" fontId="6" fillId="0" borderId="4" xfId="1" applyNumberFormat="1" applyFont="1" applyBorder="1" applyAlignment="1">
      <alignment horizontal="left" vertical="center"/>
    </xf>
    <xf numFmtId="49" fontId="6" fillId="0" borderId="11" xfId="1" applyNumberFormat="1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25" xfId="0" applyFont="1" applyBorder="1"/>
    <xf numFmtId="0" fontId="1" fillId="0" borderId="30" xfId="0" applyFont="1" applyBorder="1"/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4" borderId="0" xfId="0" applyFont="1" applyFill="1"/>
    <xf numFmtId="0" fontId="1" fillId="3" borderId="0" xfId="0" applyFont="1" applyFill="1"/>
    <xf numFmtId="0" fontId="6" fillId="0" borderId="14" xfId="1" applyFont="1" applyBorder="1" applyAlignment="1">
      <alignment horizontal="left" vertical="center"/>
    </xf>
    <xf numFmtId="0" fontId="1" fillId="0" borderId="0" xfId="1" applyFont="1" applyAlignment="1">
      <alignment horizontal="left" vertical="center"/>
    </xf>
    <xf numFmtId="0" fontId="6" fillId="0" borderId="4" xfId="1" applyFont="1" applyBorder="1" applyAlignment="1">
      <alignment horizontal="left" vertical="center"/>
    </xf>
    <xf numFmtId="0" fontId="28" fillId="0" borderId="15" xfId="1" applyFont="1" applyBorder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3" fillId="4" borderId="14" xfId="1" applyFont="1" applyFill="1" applyBorder="1" applyAlignment="1">
      <alignment horizontal="center" vertical="center"/>
    </xf>
    <xf numFmtId="0" fontId="18" fillId="0" borderId="18" xfId="1" applyFont="1" applyBorder="1" applyAlignment="1">
      <alignment horizontal="left" vertical="center"/>
    </xf>
    <xf numFmtId="0" fontId="3" fillId="4" borderId="4" xfId="1" applyFont="1" applyFill="1" applyBorder="1" applyAlignment="1">
      <alignment horizontal="center" vertical="center"/>
    </xf>
    <xf numFmtId="0" fontId="18" fillId="0" borderId="15" xfId="1" applyFont="1" applyBorder="1" applyAlignment="1">
      <alignment horizontal="left" vertical="center" wrapText="1"/>
    </xf>
    <xf numFmtId="0" fontId="3" fillId="4" borderId="11" xfId="1" applyFont="1" applyFill="1" applyBorder="1" applyAlignment="1">
      <alignment horizontal="center" vertical="center"/>
    </xf>
    <xf numFmtId="0" fontId="3" fillId="4" borderId="34" xfId="1" applyFont="1" applyFill="1" applyBorder="1" applyAlignment="1">
      <alignment horizontal="center" vertical="center"/>
    </xf>
    <xf numFmtId="0" fontId="1" fillId="0" borderId="13" xfId="1" applyFont="1" applyBorder="1" applyAlignment="1">
      <alignment vertical="center"/>
    </xf>
    <xf numFmtId="0" fontId="1" fillId="0" borderId="12" xfId="1" applyFont="1" applyBorder="1" applyAlignment="1">
      <alignment vertical="center"/>
    </xf>
    <xf numFmtId="0" fontId="21" fillId="0" borderId="18" xfId="1" applyFont="1" applyBorder="1" applyAlignment="1">
      <alignment horizontal="left" vertical="center"/>
    </xf>
    <xf numFmtId="0" fontId="21" fillId="0" borderId="15" xfId="1" applyFont="1" applyBorder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21" fillId="0" borderId="11" xfId="1" applyFont="1" applyBorder="1" applyAlignment="1">
      <alignment horizontal="left" vertical="center"/>
    </xf>
    <xf numFmtId="0" fontId="21" fillId="0" borderId="19" xfId="1" applyFont="1" applyBorder="1" applyAlignment="1">
      <alignment horizontal="left" vertical="center"/>
    </xf>
    <xf numFmtId="49" fontId="1" fillId="0" borderId="0" xfId="1" applyNumberFormat="1" applyFont="1" applyAlignment="1">
      <alignment horizontal="center"/>
    </xf>
    <xf numFmtId="0" fontId="9" fillId="0" borderId="0" xfId="1"/>
    <xf numFmtId="49" fontId="6" fillId="2" borderId="4" xfId="1" applyNumberFormat="1" applyFont="1" applyFill="1" applyBorder="1" applyAlignment="1">
      <alignment horizontal="center" vertical="center"/>
    </xf>
    <xf numFmtId="0" fontId="1" fillId="0" borderId="39" xfId="1" applyFont="1" applyBorder="1" applyAlignment="1">
      <alignment vertical="center"/>
    </xf>
    <xf numFmtId="0" fontId="1" fillId="0" borderId="19" xfId="1" applyFont="1" applyBorder="1" applyAlignment="1">
      <alignment horizontal="center" vertical="center"/>
    </xf>
    <xf numFmtId="49" fontId="24" fillId="2" borderId="4" xfId="1" applyNumberFormat="1" applyFont="1" applyFill="1" applyBorder="1" applyAlignment="1">
      <alignment horizontal="center" vertical="center"/>
    </xf>
    <xf numFmtId="0" fontId="13" fillId="0" borderId="39" xfId="1" applyFont="1" applyBorder="1" applyAlignment="1">
      <alignment vertical="center"/>
    </xf>
    <xf numFmtId="0" fontId="13" fillId="0" borderId="15" xfId="1" applyFont="1" applyBorder="1" applyAlignment="1">
      <alignment horizontal="center" vertical="center"/>
    </xf>
    <xf numFmtId="49" fontId="6" fillId="2" borderId="11" xfId="1" applyNumberFormat="1" applyFont="1" applyFill="1" applyBorder="1" applyAlignment="1">
      <alignment horizontal="center" vertical="center"/>
    </xf>
    <xf numFmtId="0" fontId="1" fillId="0" borderId="40" xfId="1" applyFont="1" applyBorder="1" applyAlignment="1">
      <alignment vertical="center"/>
    </xf>
    <xf numFmtId="0" fontId="1" fillId="0" borderId="11" xfId="1" applyFont="1" applyBorder="1" applyAlignment="1">
      <alignment horizontal="center" vertical="center"/>
    </xf>
    <xf numFmtId="49" fontId="6" fillId="2" borderId="34" xfId="1" applyNumberFormat="1" applyFont="1" applyFill="1" applyBorder="1" applyAlignment="1">
      <alignment horizontal="center" vertical="center"/>
    </xf>
    <xf numFmtId="0" fontId="1" fillId="0" borderId="41" xfId="1" applyFont="1" applyBorder="1" applyAlignment="1">
      <alignment vertical="center"/>
    </xf>
    <xf numFmtId="0" fontId="11" fillId="0" borderId="13" xfId="1" applyFont="1" applyBorder="1" applyAlignment="1">
      <alignment vertical="center"/>
    </xf>
    <xf numFmtId="0" fontId="1" fillId="0" borderId="38" xfId="1" applyFont="1" applyBorder="1" applyAlignment="1">
      <alignment vertical="center"/>
    </xf>
    <xf numFmtId="0" fontId="11" fillId="0" borderId="12" xfId="1" applyFont="1" applyBorder="1" applyAlignment="1">
      <alignment vertical="center"/>
    </xf>
    <xf numFmtId="0" fontId="1" fillId="0" borderId="15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7" fillId="0" borderId="31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5" fillId="0" borderId="18" xfId="1" applyFont="1" applyBorder="1" applyAlignment="1">
      <alignment horizontal="center" vertical="center" textRotation="90"/>
    </xf>
    <xf numFmtId="0" fontId="5" fillId="0" borderId="19" xfId="1" applyFont="1" applyBorder="1" applyAlignment="1">
      <alignment horizontal="center" vertical="center" textRotation="90"/>
    </xf>
    <xf numFmtId="0" fontId="5" fillId="0" borderId="22" xfId="1" applyFont="1" applyBorder="1" applyAlignment="1">
      <alignment horizontal="center" vertical="center" textRotation="90"/>
    </xf>
    <xf numFmtId="0" fontId="15" fillId="0" borderId="23" xfId="1" applyFont="1" applyBorder="1" applyAlignment="1">
      <alignment horizontal="center" vertical="center" textRotation="90" wrapText="1"/>
    </xf>
    <xf numFmtId="0" fontId="15" fillId="0" borderId="18" xfId="1" applyFont="1" applyBorder="1" applyAlignment="1">
      <alignment horizontal="center" vertical="center" textRotation="90" wrapText="1"/>
    </xf>
    <xf numFmtId="0" fontId="2" fillId="0" borderId="18" xfId="1" applyFont="1" applyBorder="1" applyAlignment="1">
      <alignment horizontal="center" vertical="center" textRotation="90" wrapText="1"/>
    </xf>
    <xf numFmtId="0" fontId="2" fillId="0" borderId="19" xfId="1" applyFont="1" applyBorder="1" applyAlignment="1">
      <alignment horizontal="center" vertical="center" textRotation="90" wrapText="1"/>
    </xf>
    <xf numFmtId="49" fontId="17" fillId="0" borderId="18" xfId="1" applyNumberFormat="1" applyFont="1" applyBorder="1" applyAlignment="1">
      <alignment horizontal="center" vertical="center" wrapText="1"/>
    </xf>
    <xf numFmtId="49" fontId="17" fillId="0" borderId="22" xfId="1" applyNumberFormat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49" fontId="2" fillId="0" borderId="18" xfId="1" applyNumberFormat="1" applyFont="1" applyBorder="1" applyAlignment="1">
      <alignment horizontal="center" vertical="center"/>
    </xf>
    <xf numFmtId="49" fontId="2" fillId="0" borderId="22" xfId="1" applyNumberFormat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 wrapText="1"/>
    </xf>
    <xf numFmtId="0" fontId="11" fillId="0" borderId="18" xfId="1" applyFont="1" applyBorder="1" applyAlignment="1">
      <alignment horizontal="center" vertical="center"/>
    </xf>
    <xf numFmtId="0" fontId="11" fillId="0" borderId="19" xfId="1" applyFont="1" applyBorder="1" applyAlignment="1">
      <alignment horizontal="center" vertical="center"/>
    </xf>
    <xf numFmtId="0" fontId="11" fillId="0" borderId="22" xfId="1" applyFont="1" applyBorder="1" applyAlignment="1">
      <alignment horizontal="center" vertical="center"/>
    </xf>
    <xf numFmtId="0" fontId="8" fillId="0" borderId="0" xfId="1" applyFont="1" applyAlignment="1">
      <alignment horizontal="center"/>
    </xf>
    <xf numFmtId="0" fontId="12" fillId="4" borderId="21" xfId="1" applyFont="1" applyFill="1" applyBorder="1" applyAlignment="1">
      <alignment horizontal="center" vertical="center" textRotation="90"/>
    </xf>
    <xf numFmtId="0" fontId="12" fillId="4" borderId="31" xfId="1" applyFont="1" applyFill="1" applyBorder="1" applyAlignment="1">
      <alignment horizontal="center" vertical="center" textRotation="90"/>
    </xf>
    <xf numFmtId="0" fontId="12" fillId="4" borderId="32" xfId="1" applyFont="1" applyFill="1" applyBorder="1" applyAlignment="1">
      <alignment horizontal="center" vertical="center" textRotation="90"/>
    </xf>
    <xf numFmtId="0" fontId="5" fillId="0" borderId="31" xfId="1" applyFont="1" applyBorder="1" applyAlignment="1">
      <alignment vertical="center" textRotation="90"/>
    </xf>
    <xf numFmtId="0" fontId="12" fillId="3" borderId="21" xfId="1" applyFont="1" applyFill="1" applyBorder="1" applyAlignment="1">
      <alignment horizontal="center" vertical="center" textRotation="90"/>
    </xf>
    <xf numFmtId="0" fontId="12" fillId="3" borderId="31" xfId="1" applyFont="1" applyFill="1" applyBorder="1" applyAlignment="1">
      <alignment horizontal="center" vertical="center" textRotation="90"/>
    </xf>
    <xf numFmtId="0" fontId="12" fillId="3" borderId="32" xfId="1" applyFont="1" applyFill="1" applyBorder="1" applyAlignment="1">
      <alignment horizontal="center" vertical="center" textRotation="90"/>
    </xf>
    <xf numFmtId="0" fontId="1" fillId="0" borderId="31" xfId="1" applyFont="1" applyBorder="1" applyAlignment="1">
      <alignment vertical="center" textRotation="90"/>
    </xf>
    <xf numFmtId="9" fontId="1" fillId="0" borderId="0" xfId="2" applyFont="1" applyBorder="1" applyAlignment="1">
      <alignment horizontal="right"/>
    </xf>
    <xf numFmtId="9" fontId="1" fillId="0" borderId="0" xfId="2" applyFont="1" applyAlignment="1">
      <alignment horizontal="right"/>
    </xf>
    <xf numFmtId="9" fontId="1" fillId="0" borderId="0" xfId="2" applyFont="1" applyAlignment="1">
      <alignment horizontal="center"/>
    </xf>
    <xf numFmtId="0" fontId="8" fillId="0" borderId="0" xfId="0" applyFont="1" applyAlignment="1">
      <alignment horizontal="center"/>
    </xf>
    <xf numFmtId="0" fontId="12" fillId="4" borderId="21" xfId="0" applyFont="1" applyFill="1" applyBorder="1" applyAlignment="1">
      <alignment horizontal="center" vertical="center" textRotation="90"/>
    </xf>
    <xf numFmtId="0" fontId="12" fillId="4" borderId="31" xfId="0" applyFont="1" applyFill="1" applyBorder="1" applyAlignment="1">
      <alignment horizontal="center" vertical="center" textRotation="90"/>
    </xf>
    <xf numFmtId="0" fontId="12" fillId="4" borderId="32" xfId="0" applyFont="1" applyFill="1" applyBorder="1" applyAlignment="1">
      <alignment horizontal="center" vertical="center" textRotation="90"/>
    </xf>
    <xf numFmtId="0" fontId="5" fillId="0" borderId="31" xfId="0" applyFont="1" applyBorder="1" applyAlignment="1">
      <alignment vertical="center" textRotation="90"/>
    </xf>
    <xf numFmtId="0" fontId="12" fillId="3" borderId="21" xfId="0" applyFont="1" applyFill="1" applyBorder="1" applyAlignment="1">
      <alignment horizontal="center" vertical="center" textRotation="90"/>
    </xf>
    <xf numFmtId="0" fontId="12" fillId="3" borderId="31" xfId="0" applyFont="1" applyFill="1" applyBorder="1" applyAlignment="1">
      <alignment horizontal="center" vertical="center" textRotation="90"/>
    </xf>
    <xf numFmtId="0" fontId="12" fillId="3" borderId="32" xfId="0" applyFont="1" applyFill="1" applyBorder="1" applyAlignment="1">
      <alignment horizontal="center" vertical="center" textRotation="90"/>
    </xf>
    <xf numFmtId="0" fontId="1" fillId="0" borderId="31" xfId="0" applyFont="1" applyBorder="1" applyAlignment="1">
      <alignment vertical="center" textRotation="90"/>
    </xf>
    <xf numFmtId="0" fontId="2" fillId="0" borderId="18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18" xfId="0" applyFont="1" applyBorder="1" applyAlignment="1">
      <alignment horizontal="center" vertical="center" textRotation="90"/>
    </xf>
    <xf numFmtId="0" fontId="5" fillId="0" borderId="19" xfId="0" applyFont="1" applyBorder="1" applyAlignment="1">
      <alignment horizontal="center" vertical="center" textRotation="90"/>
    </xf>
    <xf numFmtId="0" fontId="5" fillId="0" borderId="22" xfId="0" applyFont="1" applyBorder="1" applyAlignment="1">
      <alignment horizontal="center" vertical="center" textRotation="90"/>
    </xf>
    <xf numFmtId="0" fontId="15" fillId="0" borderId="23" xfId="0" applyFont="1" applyBorder="1" applyAlignment="1">
      <alignment horizontal="center" vertical="center" textRotation="90" wrapText="1"/>
    </xf>
    <xf numFmtId="0" fontId="15" fillId="0" borderId="18" xfId="0" applyFont="1" applyBorder="1" applyAlignment="1">
      <alignment horizontal="center" vertical="center" textRotation="90" wrapText="1"/>
    </xf>
    <xf numFmtId="0" fontId="2" fillId="0" borderId="18" xfId="0" applyFont="1" applyBorder="1" applyAlignment="1">
      <alignment horizontal="center" vertical="center" textRotation="90" wrapText="1"/>
    </xf>
    <xf numFmtId="0" fontId="2" fillId="0" borderId="19" xfId="0" applyFont="1" applyBorder="1" applyAlignment="1">
      <alignment horizontal="center" vertical="center" textRotation="90" wrapText="1"/>
    </xf>
    <xf numFmtId="49" fontId="17" fillId="0" borderId="18" xfId="0" applyNumberFormat="1" applyFont="1" applyBorder="1" applyAlignment="1">
      <alignment horizontal="center" vertical="center" wrapText="1"/>
    </xf>
    <xf numFmtId="49" fontId="17" fillId="0" borderId="22" xfId="0" applyNumberFormat="1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textRotation="90" wrapText="1"/>
    </xf>
    <xf numFmtId="0" fontId="2" fillId="0" borderId="22" xfId="0" applyFont="1" applyBorder="1" applyAlignment="1">
      <alignment horizontal="center" vertical="center" textRotation="90" wrapText="1"/>
    </xf>
    <xf numFmtId="49" fontId="17" fillId="0" borderId="22" xfId="0" applyNumberFormat="1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15" fillId="0" borderId="22" xfId="1" applyFont="1" applyBorder="1" applyAlignment="1">
      <alignment horizontal="center" vertical="center" textRotation="90" wrapText="1"/>
    </xf>
    <xf numFmtId="0" fontId="2" fillId="0" borderId="22" xfId="1" applyFont="1" applyBorder="1" applyAlignment="1">
      <alignment horizontal="center" vertical="center" textRotation="90" wrapText="1"/>
    </xf>
    <xf numFmtId="49" fontId="17" fillId="0" borderId="22" xfId="1" applyNumberFormat="1" applyFont="1" applyBorder="1" applyAlignment="1">
      <alignment horizontal="center" vertical="center" wrapText="1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49" fontId="27" fillId="0" borderId="18" xfId="1" applyNumberFormat="1" applyFont="1" applyBorder="1" applyAlignment="1">
      <alignment horizontal="center" vertical="center" wrapText="1"/>
    </xf>
    <xf numFmtId="49" fontId="27" fillId="0" borderId="22" xfId="1" applyNumberFormat="1" applyFont="1" applyBorder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Procenta 2" xfId="2" xr:uid="{00000000-0005-0000-0000-000002000000}"/>
  </cellStyles>
  <dxfs count="725"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rgb="FFCCFFCC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9" defaultPivotStyle="PivotStyleLight16"/>
  <colors>
    <mruColors>
      <color rgb="FF66FFFF"/>
      <color rgb="FFCCFFCC"/>
      <color rgb="FFCCECFF"/>
      <color rgb="FFFFFFCC"/>
      <color rgb="FFFFCC66"/>
      <color rgb="FFFCD5B4"/>
      <color rgb="FF00CC66"/>
      <color rgb="FF99FFCC"/>
      <color rgb="FFFFC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2:AA197"/>
  <sheetViews>
    <sheetView view="pageBreakPreview" zoomScale="115" zoomScaleNormal="100" zoomScaleSheetLayoutView="115" workbookViewId="0">
      <pane xSplit="3" ySplit="4" topLeftCell="D5" activePane="bottomRight" state="frozen"/>
      <selection activeCell="I170" sqref="I170"/>
      <selection pane="topRight" activeCell="I170" sqref="I170"/>
      <selection pane="bottomLeft" activeCell="I170" sqref="I170"/>
      <selection pane="bottomRight" activeCell="B154" sqref="B154:B174"/>
    </sheetView>
  </sheetViews>
  <sheetFormatPr defaultColWidth="9.140625" defaultRowHeight="12.75" x14ac:dyDescent="0.2"/>
  <cols>
    <col min="1" max="1" width="4.140625" style="52" customWidth="1"/>
    <col min="2" max="2" width="3.7109375" style="52" customWidth="1"/>
    <col min="3" max="3" width="7.140625" style="52" customWidth="1"/>
    <col min="4" max="7" width="2.7109375" style="52" customWidth="1"/>
    <col min="8" max="8" width="23.85546875" style="103" customWidth="1"/>
    <col min="9" max="9" width="37.140625" style="53" customWidth="1"/>
    <col min="10" max="10" width="18.28515625" style="143" customWidth="1"/>
    <col min="11" max="11" width="5.7109375" style="54" customWidth="1"/>
    <col min="12" max="12" width="5.7109375" style="55" customWidth="1"/>
    <col min="13" max="13" width="5.7109375" style="144" customWidth="1"/>
    <col min="14" max="25" width="9.140625" style="52"/>
    <col min="26" max="26" width="10.28515625" style="56" bestFit="1" customWidth="1"/>
    <col min="27" max="27" width="9.140625" style="57"/>
    <col min="28" max="16384" width="9.140625" style="52"/>
  </cols>
  <sheetData>
    <row r="2" spans="1:27" ht="18.75" x14ac:dyDescent="0.3">
      <c r="A2" s="51" t="s">
        <v>227</v>
      </c>
      <c r="H2" s="52"/>
    </row>
    <row r="3" spans="1:27" x14ac:dyDescent="0.2">
      <c r="H3" s="52"/>
    </row>
    <row r="4" spans="1:27" ht="16.5" customHeight="1" x14ac:dyDescent="0.2">
      <c r="A4" s="279" t="s">
        <v>104</v>
      </c>
      <c r="B4" s="281" t="s">
        <v>5</v>
      </c>
      <c r="C4" s="283" t="s">
        <v>229</v>
      </c>
      <c r="D4" s="285" t="s">
        <v>7</v>
      </c>
      <c r="E4" s="286"/>
      <c r="F4" s="286"/>
      <c r="G4" s="286"/>
      <c r="H4" s="287" t="s">
        <v>0</v>
      </c>
      <c r="I4" s="289" t="s">
        <v>2</v>
      </c>
      <c r="J4" s="272" t="s">
        <v>1</v>
      </c>
      <c r="K4" s="274" t="s">
        <v>24</v>
      </c>
      <c r="L4" s="275" t="s">
        <v>47</v>
      </c>
      <c r="M4" s="275" t="s">
        <v>72</v>
      </c>
      <c r="AA4" s="57" t="str">
        <f t="shared" ref="AA4:AA5" si="0">CONCATENATE(MID(C4,1,2),IF(I4&lt;&gt;0,"O","X"))</f>
        <v>18O</v>
      </c>
    </row>
    <row r="5" spans="1:27" ht="26.25" customHeight="1" x14ac:dyDescent="0.2">
      <c r="A5" s="280"/>
      <c r="B5" s="282"/>
      <c r="C5" s="284"/>
      <c r="D5" s="58" t="s">
        <v>33</v>
      </c>
      <c r="E5" s="59" t="s">
        <v>6</v>
      </c>
      <c r="F5" s="58" t="s">
        <v>34</v>
      </c>
      <c r="G5" s="60" t="s">
        <v>3</v>
      </c>
      <c r="H5" s="288"/>
      <c r="I5" s="290"/>
      <c r="J5" s="273"/>
      <c r="K5" s="274"/>
      <c r="L5" s="275"/>
      <c r="M5" s="275"/>
      <c r="AA5" s="57" t="str">
        <f t="shared" si="0"/>
        <v>X</v>
      </c>
    </row>
    <row r="6" spans="1:27" ht="12.75" customHeight="1" x14ac:dyDescent="0.2">
      <c r="A6" s="276" t="s">
        <v>228</v>
      </c>
      <c r="B6" s="276" t="s">
        <v>105</v>
      </c>
      <c r="C6" s="61" t="s">
        <v>55</v>
      </c>
      <c r="D6" s="62" t="s">
        <v>4</v>
      </c>
      <c r="E6" s="63"/>
      <c r="F6" s="63"/>
      <c r="G6" s="64"/>
      <c r="H6" s="65" t="s">
        <v>243</v>
      </c>
      <c r="I6" s="66" t="s">
        <v>106</v>
      </c>
      <c r="J6" s="67"/>
      <c r="N6" s="54"/>
      <c r="AA6" s="57" t="str">
        <f>CONCATENATE(MID(C6,1,2),IF(I6&lt;&gt;0,"O","X"))</f>
        <v>UIO</v>
      </c>
    </row>
    <row r="7" spans="1:27" x14ac:dyDescent="0.2">
      <c r="A7" s="277"/>
      <c r="B7" s="277"/>
      <c r="C7" s="61" t="s">
        <v>56</v>
      </c>
      <c r="D7" s="68" t="s">
        <v>4</v>
      </c>
      <c r="E7" s="69"/>
      <c r="F7" s="69"/>
      <c r="G7" s="70"/>
      <c r="H7" s="71" t="s">
        <v>308</v>
      </c>
      <c r="I7" s="44" t="s">
        <v>107</v>
      </c>
      <c r="J7" s="72"/>
      <c r="N7" s="54"/>
      <c r="Y7" s="52" t="str">
        <f t="shared" ref="Y7:Y37" si="1">MID(A7,14,2)</f>
        <v/>
      </c>
      <c r="AA7" s="57" t="str">
        <f t="shared" ref="AA7:AA37" si="2">CONCATENATE(MID(C7,1,2),IF(I7&lt;&gt;0,"O","X"))</f>
        <v>UIO</v>
      </c>
    </row>
    <row r="8" spans="1:27" x14ac:dyDescent="0.2">
      <c r="A8" s="277"/>
      <c r="B8" s="277"/>
      <c r="C8" s="61" t="s">
        <v>57</v>
      </c>
      <c r="D8" s="68" t="s">
        <v>4</v>
      </c>
      <c r="E8" s="69"/>
      <c r="F8" s="69"/>
      <c r="G8" s="70"/>
      <c r="H8" s="71" t="s">
        <v>309</v>
      </c>
      <c r="I8" s="44" t="s">
        <v>108</v>
      </c>
      <c r="J8" s="72"/>
      <c r="N8" s="54"/>
      <c r="Y8" s="52" t="str">
        <f t="shared" si="1"/>
        <v/>
      </c>
      <c r="AA8" s="57" t="str">
        <f t="shared" si="2"/>
        <v>UIO</v>
      </c>
    </row>
    <row r="9" spans="1:27" x14ac:dyDescent="0.2">
      <c r="A9" s="277"/>
      <c r="B9" s="277"/>
      <c r="C9" s="61" t="s">
        <v>58</v>
      </c>
      <c r="D9" s="68"/>
      <c r="E9" s="69"/>
      <c r="F9" s="69"/>
      <c r="G9" s="70" t="s">
        <v>4</v>
      </c>
      <c r="H9" s="71" t="s">
        <v>251</v>
      </c>
      <c r="I9" s="44" t="s">
        <v>109</v>
      </c>
      <c r="J9" s="72"/>
      <c r="N9" s="54"/>
      <c r="Y9" s="52" t="str">
        <f t="shared" si="1"/>
        <v/>
      </c>
      <c r="AA9" s="57" t="str">
        <f t="shared" si="2"/>
        <v>UIO</v>
      </c>
    </row>
    <row r="10" spans="1:27" x14ac:dyDescent="0.2">
      <c r="A10" s="277"/>
      <c r="B10" s="277"/>
      <c r="C10" s="61" t="s">
        <v>110</v>
      </c>
      <c r="D10" s="68"/>
      <c r="E10" s="69"/>
      <c r="F10" s="69"/>
      <c r="G10" s="70" t="s">
        <v>4</v>
      </c>
      <c r="H10" s="71" t="s">
        <v>244</v>
      </c>
      <c r="I10" s="44" t="s">
        <v>111</v>
      </c>
      <c r="J10" s="72"/>
      <c r="N10" s="54"/>
      <c r="Y10" s="52" t="str">
        <f t="shared" si="1"/>
        <v/>
      </c>
      <c r="AA10" s="57" t="str">
        <f t="shared" si="2"/>
        <v>UIO</v>
      </c>
    </row>
    <row r="11" spans="1:27" x14ac:dyDescent="0.2">
      <c r="A11" s="277"/>
      <c r="B11" s="277"/>
      <c r="C11" s="61" t="s">
        <v>112</v>
      </c>
      <c r="D11" s="68"/>
      <c r="E11" s="69"/>
      <c r="F11" s="69"/>
      <c r="G11" s="70" t="s">
        <v>4</v>
      </c>
      <c r="H11" s="71" t="s">
        <v>245</v>
      </c>
      <c r="I11" s="44" t="s">
        <v>113</v>
      </c>
      <c r="J11" s="72"/>
      <c r="L11" s="73"/>
      <c r="N11" s="54"/>
      <c r="Y11" s="52" t="str">
        <f t="shared" si="1"/>
        <v/>
      </c>
      <c r="AA11" s="57" t="str">
        <f t="shared" si="2"/>
        <v>UIO</v>
      </c>
    </row>
    <row r="12" spans="1:27" x14ac:dyDescent="0.2">
      <c r="A12" s="277"/>
      <c r="B12" s="277"/>
      <c r="C12" s="61" t="s">
        <v>114</v>
      </c>
      <c r="D12" s="68"/>
      <c r="E12" s="69"/>
      <c r="F12" s="69"/>
      <c r="G12" s="70" t="s">
        <v>4</v>
      </c>
      <c r="H12" s="71" t="s">
        <v>245</v>
      </c>
      <c r="I12" s="44" t="s">
        <v>115</v>
      </c>
      <c r="J12" s="72"/>
      <c r="N12" s="54"/>
      <c r="Y12" s="52" t="str">
        <f t="shared" si="1"/>
        <v/>
      </c>
      <c r="AA12" s="57" t="str">
        <f t="shared" si="2"/>
        <v>UIO</v>
      </c>
    </row>
    <row r="13" spans="1:27" x14ac:dyDescent="0.2">
      <c r="A13" s="277"/>
      <c r="B13" s="277"/>
      <c r="C13" s="61" t="s">
        <v>116</v>
      </c>
      <c r="D13" s="68"/>
      <c r="E13" s="69"/>
      <c r="F13" s="69"/>
      <c r="G13" s="70" t="s">
        <v>4</v>
      </c>
      <c r="H13" s="71" t="s">
        <v>246</v>
      </c>
      <c r="I13" s="44" t="s">
        <v>117</v>
      </c>
      <c r="J13" s="72"/>
      <c r="N13" s="54"/>
      <c r="Y13" s="52" t="str">
        <f t="shared" si="1"/>
        <v/>
      </c>
      <c r="AA13" s="57" t="str">
        <f t="shared" si="2"/>
        <v>UIO</v>
      </c>
    </row>
    <row r="14" spans="1:27" x14ac:dyDescent="0.2">
      <c r="A14" s="277"/>
      <c r="B14" s="277"/>
      <c r="C14" s="61" t="s">
        <v>118</v>
      </c>
      <c r="D14" s="68"/>
      <c r="E14" s="69"/>
      <c r="F14" s="69"/>
      <c r="G14" s="70" t="s">
        <v>4</v>
      </c>
      <c r="H14" s="71" t="s">
        <v>246</v>
      </c>
      <c r="I14" s="44" t="s">
        <v>119</v>
      </c>
      <c r="J14" s="72"/>
      <c r="N14" s="54"/>
      <c r="Y14" s="52" t="str">
        <f t="shared" si="1"/>
        <v/>
      </c>
      <c r="AA14" s="57" t="str">
        <f t="shared" si="2"/>
        <v>UIO</v>
      </c>
    </row>
    <row r="15" spans="1:27" x14ac:dyDescent="0.2">
      <c r="A15" s="277"/>
      <c r="B15" s="277"/>
      <c r="C15" s="61" t="s">
        <v>120</v>
      </c>
      <c r="D15" s="68"/>
      <c r="E15" s="69"/>
      <c r="F15" s="69"/>
      <c r="G15" s="70" t="s">
        <v>4</v>
      </c>
      <c r="H15" s="71" t="s">
        <v>247</v>
      </c>
      <c r="I15" s="44" t="s">
        <v>121</v>
      </c>
      <c r="J15" s="72"/>
      <c r="N15" s="54"/>
      <c r="Y15" s="52" t="str">
        <f t="shared" si="1"/>
        <v/>
      </c>
      <c r="AA15" s="57" t="str">
        <f t="shared" si="2"/>
        <v>UIO</v>
      </c>
    </row>
    <row r="16" spans="1:27" x14ac:dyDescent="0.2">
      <c r="A16" s="277"/>
      <c r="B16" s="277"/>
      <c r="C16" s="61" t="s">
        <v>122</v>
      </c>
      <c r="D16" s="68"/>
      <c r="E16" s="69"/>
      <c r="F16" s="69"/>
      <c r="G16" s="70" t="s">
        <v>4</v>
      </c>
      <c r="H16" s="71" t="s">
        <v>247</v>
      </c>
      <c r="I16" s="44" t="s">
        <v>123</v>
      </c>
      <c r="J16" s="72"/>
      <c r="N16" s="54"/>
      <c r="Y16" s="52" t="str">
        <f t="shared" si="1"/>
        <v/>
      </c>
      <c r="AA16" s="57" t="str">
        <f t="shared" si="2"/>
        <v>UIO</v>
      </c>
    </row>
    <row r="17" spans="1:27" x14ac:dyDescent="0.2">
      <c r="A17" s="277"/>
      <c r="B17" s="277"/>
      <c r="C17" s="61" t="s">
        <v>124</v>
      </c>
      <c r="D17" s="68"/>
      <c r="E17" s="69" t="s">
        <v>4</v>
      </c>
      <c r="F17" s="69"/>
      <c r="G17" s="70"/>
      <c r="H17" s="71" t="s">
        <v>248</v>
      </c>
      <c r="I17" s="44" t="s">
        <v>242</v>
      </c>
      <c r="J17" s="72"/>
      <c r="L17" s="73"/>
      <c r="N17" s="54"/>
      <c r="Y17" s="52" t="str">
        <f t="shared" si="1"/>
        <v/>
      </c>
      <c r="AA17" s="57" t="str">
        <f t="shared" si="2"/>
        <v>UIO</v>
      </c>
    </row>
    <row r="18" spans="1:27" x14ac:dyDescent="0.2">
      <c r="A18" s="277"/>
      <c r="B18" s="277"/>
      <c r="C18" s="61" t="s">
        <v>125</v>
      </c>
      <c r="D18" s="68" t="s">
        <v>4</v>
      </c>
      <c r="E18" s="69"/>
      <c r="F18" s="69"/>
      <c r="G18" s="70"/>
      <c r="H18" s="71" t="s">
        <v>249</v>
      </c>
      <c r="I18" s="43" t="s">
        <v>126</v>
      </c>
      <c r="J18" s="72"/>
      <c r="N18" s="54"/>
      <c r="Y18" s="52" t="str">
        <f t="shared" si="1"/>
        <v/>
      </c>
      <c r="AA18" s="57" t="str">
        <f t="shared" si="2"/>
        <v>UIO</v>
      </c>
    </row>
    <row r="19" spans="1:27" x14ac:dyDescent="0.2">
      <c r="A19" s="277"/>
      <c r="B19" s="277"/>
      <c r="C19" s="61" t="s">
        <v>127</v>
      </c>
      <c r="D19" s="68" t="s">
        <v>4</v>
      </c>
      <c r="E19" s="69"/>
      <c r="F19" s="69"/>
      <c r="G19" s="70"/>
      <c r="H19" s="71" t="s">
        <v>250</v>
      </c>
      <c r="I19" s="44" t="s">
        <v>128</v>
      </c>
      <c r="J19" s="72"/>
      <c r="N19" s="54"/>
      <c r="Y19" s="52" t="str">
        <f t="shared" si="1"/>
        <v/>
      </c>
      <c r="AA19" s="57" t="str">
        <f t="shared" si="2"/>
        <v>UIO</v>
      </c>
    </row>
    <row r="20" spans="1:27" x14ac:dyDescent="0.2">
      <c r="A20" s="277"/>
      <c r="B20" s="277"/>
      <c r="C20" s="61" t="s">
        <v>129</v>
      </c>
      <c r="D20" s="68"/>
      <c r="E20" s="69"/>
      <c r="F20" s="69"/>
      <c r="G20" s="70"/>
      <c r="H20" s="160"/>
      <c r="I20" s="161"/>
      <c r="J20" s="165"/>
      <c r="N20" s="54"/>
      <c r="Y20" s="52" t="str">
        <f t="shared" si="1"/>
        <v/>
      </c>
      <c r="AA20" s="57" t="str">
        <f t="shared" si="2"/>
        <v>UIX</v>
      </c>
    </row>
    <row r="21" spans="1:27" x14ac:dyDescent="0.2">
      <c r="A21" s="277"/>
      <c r="B21" s="277"/>
      <c r="C21" s="74" t="s">
        <v>131</v>
      </c>
      <c r="D21" s="75"/>
      <c r="E21" s="76"/>
      <c r="F21" s="76"/>
      <c r="G21" s="77"/>
      <c r="H21" s="162"/>
      <c r="I21" s="163"/>
      <c r="J21" s="166"/>
      <c r="N21" s="54"/>
      <c r="Y21" s="52" t="str">
        <f t="shared" si="1"/>
        <v/>
      </c>
      <c r="AA21" s="57" t="str">
        <f t="shared" si="2"/>
        <v>UIX</v>
      </c>
    </row>
    <row r="22" spans="1:27" x14ac:dyDescent="0.2">
      <c r="A22" s="277"/>
      <c r="B22" s="277"/>
      <c r="C22" s="145" t="s">
        <v>67</v>
      </c>
      <c r="D22" s="82"/>
      <c r="E22" s="83" t="s">
        <v>4</v>
      </c>
      <c r="F22" s="83"/>
      <c r="G22" s="84"/>
      <c r="H22" s="150" t="s">
        <v>252</v>
      </c>
      <c r="I22" s="156" t="s">
        <v>202</v>
      </c>
      <c r="J22" s="146"/>
      <c r="N22" s="54"/>
      <c r="Y22" s="52" t="str">
        <f t="shared" si="1"/>
        <v/>
      </c>
      <c r="AA22" s="57" t="str">
        <f t="shared" si="2"/>
        <v>AOO</v>
      </c>
    </row>
    <row r="23" spans="1:27" x14ac:dyDescent="0.2">
      <c r="A23" s="277"/>
      <c r="B23" s="277"/>
      <c r="C23" s="61" t="s">
        <v>68</v>
      </c>
      <c r="D23" s="68"/>
      <c r="E23" s="69" t="s">
        <v>4</v>
      </c>
      <c r="F23" s="69"/>
      <c r="G23" s="70"/>
      <c r="H23" s="71" t="s">
        <v>253</v>
      </c>
      <c r="I23" s="44" t="s">
        <v>133</v>
      </c>
      <c r="J23" s="72"/>
      <c r="L23" s="73"/>
      <c r="N23" s="54"/>
      <c r="Y23" s="52" t="str">
        <f t="shared" si="1"/>
        <v/>
      </c>
      <c r="AA23" s="57" t="str">
        <f t="shared" si="2"/>
        <v>AOO</v>
      </c>
    </row>
    <row r="24" spans="1:27" x14ac:dyDescent="0.2">
      <c r="A24" s="277"/>
      <c r="B24" s="277"/>
      <c r="C24" s="61" t="s">
        <v>69</v>
      </c>
      <c r="D24" s="68"/>
      <c r="E24" s="69"/>
      <c r="F24" s="69"/>
      <c r="G24" s="70"/>
      <c r="H24" s="71"/>
      <c r="I24" s="43"/>
      <c r="J24" s="72"/>
      <c r="N24" s="54"/>
      <c r="Y24" s="52" t="str">
        <f t="shared" si="1"/>
        <v/>
      </c>
      <c r="AA24" s="57" t="str">
        <f t="shared" si="2"/>
        <v>AOX</v>
      </c>
    </row>
    <row r="25" spans="1:27" x14ac:dyDescent="0.2">
      <c r="A25" s="277"/>
      <c r="B25" s="277"/>
      <c r="C25" s="61" t="s">
        <v>70</v>
      </c>
      <c r="D25" s="68"/>
      <c r="E25" s="69"/>
      <c r="F25" s="69"/>
      <c r="G25" s="70"/>
      <c r="H25" s="71"/>
      <c r="I25" s="44"/>
      <c r="J25" s="72"/>
      <c r="N25" s="54"/>
      <c r="Y25" s="52" t="str">
        <f t="shared" si="1"/>
        <v/>
      </c>
      <c r="AA25" s="57" t="str">
        <f t="shared" si="2"/>
        <v>AOX</v>
      </c>
    </row>
    <row r="26" spans="1:27" x14ac:dyDescent="0.2">
      <c r="A26" s="277"/>
      <c r="B26" s="277"/>
      <c r="C26" s="61" t="s">
        <v>134</v>
      </c>
      <c r="D26" s="68"/>
      <c r="E26" s="69"/>
      <c r="F26" s="69"/>
      <c r="G26" s="70"/>
      <c r="H26" s="71"/>
      <c r="I26" s="44"/>
      <c r="J26" s="72"/>
      <c r="L26" s="73"/>
      <c r="N26" s="54"/>
      <c r="Y26" s="52" t="str">
        <f t="shared" si="1"/>
        <v/>
      </c>
      <c r="AA26" s="57" t="str">
        <f t="shared" si="2"/>
        <v>AOX</v>
      </c>
    </row>
    <row r="27" spans="1:27" x14ac:dyDescent="0.2">
      <c r="A27" s="277"/>
      <c r="B27" s="277"/>
      <c r="C27" s="61" t="s">
        <v>135</v>
      </c>
      <c r="D27" s="68"/>
      <c r="E27" s="69"/>
      <c r="F27" s="69"/>
      <c r="G27" s="70"/>
      <c r="H27" s="71"/>
      <c r="I27" s="43"/>
      <c r="J27" s="72"/>
      <c r="N27" s="54"/>
      <c r="Y27" s="52" t="str">
        <f t="shared" si="1"/>
        <v/>
      </c>
      <c r="AA27" s="57" t="str">
        <f t="shared" si="2"/>
        <v>AOX</v>
      </c>
    </row>
    <row r="28" spans="1:27" x14ac:dyDescent="0.2">
      <c r="A28" s="277"/>
      <c r="B28" s="277"/>
      <c r="C28" s="61" t="s">
        <v>136</v>
      </c>
      <c r="D28" s="68"/>
      <c r="E28" s="69"/>
      <c r="F28" s="69"/>
      <c r="G28" s="70"/>
      <c r="H28" s="71"/>
      <c r="I28" s="44"/>
      <c r="J28" s="72"/>
      <c r="N28" s="54"/>
      <c r="Y28" s="52" t="str">
        <f t="shared" si="1"/>
        <v/>
      </c>
      <c r="AA28" s="57" t="str">
        <f t="shared" si="2"/>
        <v>AOX</v>
      </c>
    </row>
    <row r="29" spans="1:27" x14ac:dyDescent="0.2">
      <c r="A29" s="277"/>
      <c r="B29" s="277"/>
      <c r="C29" s="61" t="s">
        <v>137</v>
      </c>
      <c r="D29" s="68"/>
      <c r="E29" s="69"/>
      <c r="F29" s="69"/>
      <c r="G29" s="70"/>
      <c r="H29" s="71"/>
      <c r="I29" s="44"/>
      <c r="J29" s="72"/>
      <c r="L29" s="73"/>
      <c r="N29" s="54"/>
      <c r="Y29" s="52" t="str">
        <f t="shared" si="1"/>
        <v/>
      </c>
      <c r="AA29" s="57" t="str">
        <f t="shared" si="2"/>
        <v>AOX</v>
      </c>
    </row>
    <row r="30" spans="1:27" x14ac:dyDescent="0.2">
      <c r="A30" s="277"/>
      <c r="B30" s="277"/>
      <c r="C30" s="61" t="s">
        <v>138</v>
      </c>
      <c r="D30" s="68"/>
      <c r="E30" s="69"/>
      <c r="F30" s="69"/>
      <c r="G30" s="70"/>
      <c r="H30" s="71"/>
      <c r="I30" s="43"/>
      <c r="J30" s="72"/>
      <c r="N30" s="54"/>
      <c r="Y30" s="52" t="str">
        <f t="shared" si="1"/>
        <v/>
      </c>
      <c r="AA30" s="57" t="str">
        <f t="shared" si="2"/>
        <v>AOX</v>
      </c>
    </row>
    <row r="31" spans="1:27" x14ac:dyDescent="0.2">
      <c r="A31" s="277"/>
      <c r="B31" s="277"/>
      <c r="C31" s="61" t="s">
        <v>139</v>
      </c>
      <c r="D31" s="68"/>
      <c r="E31" s="69"/>
      <c r="F31" s="69"/>
      <c r="G31" s="70"/>
      <c r="H31" s="71"/>
      <c r="I31" s="44"/>
      <c r="J31" s="72"/>
      <c r="N31" s="54"/>
      <c r="Y31" s="52" t="str">
        <f t="shared" si="1"/>
        <v/>
      </c>
      <c r="AA31" s="57" t="str">
        <f t="shared" si="2"/>
        <v>AOX</v>
      </c>
    </row>
    <row r="32" spans="1:27" x14ac:dyDescent="0.2">
      <c r="A32" s="277"/>
      <c r="B32" s="277"/>
      <c r="C32" s="61" t="s">
        <v>140</v>
      </c>
      <c r="D32" s="68"/>
      <c r="E32" s="69"/>
      <c r="F32" s="69"/>
      <c r="G32" s="70"/>
      <c r="H32" s="71"/>
      <c r="I32" s="44"/>
      <c r="J32" s="72"/>
      <c r="L32" s="73"/>
      <c r="N32" s="54"/>
      <c r="Y32" s="52" t="str">
        <f t="shared" si="1"/>
        <v/>
      </c>
      <c r="AA32" s="57" t="str">
        <f t="shared" si="2"/>
        <v>AOX</v>
      </c>
    </row>
    <row r="33" spans="1:27" x14ac:dyDescent="0.2">
      <c r="A33" s="277"/>
      <c r="B33" s="277"/>
      <c r="C33" s="61" t="s">
        <v>141</v>
      </c>
      <c r="D33" s="68"/>
      <c r="E33" s="69"/>
      <c r="F33" s="69"/>
      <c r="G33" s="70"/>
      <c r="H33" s="71"/>
      <c r="I33" s="43"/>
      <c r="J33" s="72"/>
      <c r="N33" s="54"/>
      <c r="Y33" s="52" t="str">
        <f t="shared" si="1"/>
        <v/>
      </c>
      <c r="AA33" s="57" t="str">
        <f t="shared" si="2"/>
        <v>AOX</v>
      </c>
    </row>
    <row r="34" spans="1:27" x14ac:dyDescent="0.2">
      <c r="A34" s="277"/>
      <c r="B34" s="277"/>
      <c r="C34" s="61" t="s">
        <v>142</v>
      </c>
      <c r="D34" s="68"/>
      <c r="E34" s="69"/>
      <c r="F34" s="69"/>
      <c r="G34" s="70"/>
      <c r="H34" s="71"/>
      <c r="I34" s="44"/>
      <c r="J34" s="72"/>
      <c r="N34" s="54"/>
      <c r="Y34" s="52" t="str">
        <f t="shared" si="1"/>
        <v/>
      </c>
      <c r="AA34" s="57" t="str">
        <f t="shared" si="2"/>
        <v>AOX</v>
      </c>
    </row>
    <row r="35" spans="1:27" x14ac:dyDescent="0.2">
      <c r="A35" s="277"/>
      <c r="B35" s="277"/>
      <c r="C35" s="61" t="s">
        <v>143</v>
      </c>
      <c r="D35" s="68"/>
      <c r="E35" s="69"/>
      <c r="F35" s="69"/>
      <c r="G35" s="70"/>
      <c r="H35" s="71"/>
      <c r="I35" s="44"/>
      <c r="J35" s="72"/>
      <c r="L35" s="73"/>
      <c r="N35" s="54"/>
      <c r="Y35" s="52" t="str">
        <f t="shared" si="1"/>
        <v/>
      </c>
      <c r="AA35" s="57" t="str">
        <f t="shared" si="2"/>
        <v>AOX</v>
      </c>
    </row>
    <row r="36" spans="1:27" x14ac:dyDescent="0.2">
      <c r="A36" s="277"/>
      <c r="B36" s="277"/>
      <c r="C36" s="61" t="s">
        <v>144</v>
      </c>
      <c r="D36" s="68"/>
      <c r="E36" s="69"/>
      <c r="F36" s="69"/>
      <c r="G36" s="70"/>
      <c r="H36" s="71"/>
      <c r="I36" s="43"/>
      <c r="J36" s="72"/>
      <c r="N36" s="54"/>
      <c r="Y36" s="52" t="str">
        <f t="shared" si="1"/>
        <v/>
      </c>
      <c r="AA36" s="57" t="str">
        <f t="shared" si="2"/>
        <v>AOX</v>
      </c>
    </row>
    <row r="37" spans="1:27" ht="38.25" x14ac:dyDescent="0.2">
      <c r="A37" s="278"/>
      <c r="B37" s="278"/>
      <c r="C37" s="74" t="s">
        <v>145</v>
      </c>
      <c r="D37" s="75"/>
      <c r="E37" s="76"/>
      <c r="F37" s="76"/>
      <c r="G37" s="77"/>
      <c r="H37" s="147" t="s">
        <v>254</v>
      </c>
      <c r="I37" s="45" t="s">
        <v>146</v>
      </c>
      <c r="J37" s="79" t="s">
        <v>147</v>
      </c>
      <c r="N37" s="54"/>
      <c r="Y37" s="52" t="str">
        <f t="shared" si="1"/>
        <v/>
      </c>
      <c r="AA37" s="57" t="str">
        <f t="shared" si="2"/>
        <v>AOO</v>
      </c>
    </row>
    <row r="38" spans="1:27" s="54" customFormat="1" x14ac:dyDescent="0.2">
      <c r="I38" s="80"/>
      <c r="J38" s="143"/>
      <c r="L38" s="55"/>
      <c r="Y38" s="52" t="str">
        <f>MID(A38,14,2)</f>
        <v/>
      </c>
      <c r="Z38" s="56"/>
      <c r="AA38" s="57" t="str">
        <f>CONCATENATE(MID(C38,1,2),IF(I38&lt;&gt;0,"O","X"))</f>
        <v>X</v>
      </c>
    </row>
    <row r="39" spans="1:27" ht="16.5" customHeight="1" x14ac:dyDescent="0.2">
      <c r="A39" s="279" t="s">
        <v>104</v>
      </c>
      <c r="B39" s="281" t="s">
        <v>5</v>
      </c>
      <c r="C39" s="283" t="s">
        <v>229</v>
      </c>
      <c r="D39" s="285" t="s">
        <v>7</v>
      </c>
      <c r="E39" s="286"/>
      <c r="F39" s="286"/>
      <c r="G39" s="286"/>
      <c r="H39" s="287" t="s">
        <v>0</v>
      </c>
      <c r="I39" s="289" t="s">
        <v>2</v>
      </c>
      <c r="J39" s="272" t="s">
        <v>1</v>
      </c>
      <c r="K39" s="274"/>
      <c r="L39" s="275"/>
      <c r="M39" s="275"/>
      <c r="AA39" s="57" t="str">
        <f t="shared" ref="AA39:AA40" si="3">CONCATENATE(MID(C39,1,2),IF(I39&lt;&gt;0,"O","X"))</f>
        <v>18O</v>
      </c>
    </row>
    <row r="40" spans="1:27" ht="26.25" customHeight="1" x14ac:dyDescent="0.2">
      <c r="A40" s="280"/>
      <c r="B40" s="282"/>
      <c r="C40" s="284"/>
      <c r="D40" s="58" t="s">
        <v>33</v>
      </c>
      <c r="E40" s="59" t="s">
        <v>6</v>
      </c>
      <c r="F40" s="58" t="s">
        <v>34</v>
      </c>
      <c r="G40" s="60" t="s">
        <v>3</v>
      </c>
      <c r="H40" s="288"/>
      <c r="I40" s="290"/>
      <c r="J40" s="273"/>
      <c r="K40" s="274"/>
      <c r="L40" s="275"/>
      <c r="M40" s="275"/>
      <c r="AA40" s="57" t="str">
        <f t="shared" si="3"/>
        <v>X</v>
      </c>
    </row>
    <row r="41" spans="1:27" ht="12.75" customHeight="1" x14ac:dyDescent="0.2">
      <c r="A41" s="276" t="s">
        <v>230</v>
      </c>
      <c r="B41" s="276" t="s">
        <v>148</v>
      </c>
      <c r="C41" s="148" t="s">
        <v>55</v>
      </c>
      <c r="D41" s="62"/>
      <c r="E41" s="63"/>
      <c r="F41" s="63"/>
      <c r="G41" s="64" t="s">
        <v>4</v>
      </c>
      <c r="H41" s="65"/>
      <c r="I41" s="66" t="s">
        <v>204</v>
      </c>
      <c r="J41" s="85"/>
      <c r="N41" s="54"/>
      <c r="AA41" s="57" t="str">
        <f t="shared" ref="AA41:AA56" si="4">CONCATENATE(MID(C41,1,2),IF(I41&lt;&gt;0,"O","X"))</f>
        <v>UIO</v>
      </c>
    </row>
    <row r="42" spans="1:27" x14ac:dyDescent="0.2">
      <c r="A42" s="277"/>
      <c r="B42" s="277"/>
      <c r="C42" s="61" t="s">
        <v>56</v>
      </c>
      <c r="D42" s="68"/>
      <c r="E42" s="69"/>
      <c r="F42" s="69"/>
      <c r="G42" s="70" t="s">
        <v>4</v>
      </c>
      <c r="H42" s="140"/>
      <c r="I42" s="44" t="s">
        <v>205</v>
      </c>
      <c r="J42" s="86"/>
      <c r="N42" s="54"/>
      <c r="Y42" s="52" t="str">
        <f t="shared" ref="Y42:Y56" si="5">MID(A42,14,2)</f>
        <v/>
      </c>
      <c r="AA42" s="57" t="str">
        <f t="shared" si="4"/>
        <v>UIO</v>
      </c>
    </row>
    <row r="43" spans="1:27" x14ac:dyDescent="0.2">
      <c r="A43" s="277"/>
      <c r="B43" s="277"/>
      <c r="C43" s="61" t="s">
        <v>57</v>
      </c>
      <c r="D43" s="68"/>
      <c r="E43" s="69"/>
      <c r="F43" s="69"/>
      <c r="G43" s="70"/>
      <c r="H43" s="71"/>
      <c r="I43" s="141" t="s">
        <v>285</v>
      </c>
      <c r="J43" s="72"/>
      <c r="N43" s="54"/>
      <c r="Y43" s="52" t="str">
        <f t="shared" si="5"/>
        <v/>
      </c>
      <c r="AA43" s="57" t="str">
        <f t="shared" si="4"/>
        <v>UIO</v>
      </c>
    </row>
    <row r="44" spans="1:27" x14ac:dyDescent="0.2">
      <c r="A44" s="277"/>
      <c r="B44" s="277"/>
      <c r="C44" s="61" t="s">
        <v>58</v>
      </c>
      <c r="D44" s="68"/>
      <c r="E44" s="69"/>
      <c r="F44" s="69"/>
      <c r="G44" s="70"/>
      <c r="H44" s="71"/>
      <c r="I44" s="141" t="s">
        <v>285</v>
      </c>
      <c r="J44" s="72"/>
      <c r="N44" s="54"/>
      <c r="Y44" s="52" t="str">
        <f t="shared" si="5"/>
        <v/>
      </c>
      <c r="AA44" s="57" t="str">
        <f t="shared" si="4"/>
        <v>UIO</v>
      </c>
    </row>
    <row r="45" spans="1:27" x14ac:dyDescent="0.2">
      <c r="A45" s="277"/>
      <c r="B45" s="277"/>
      <c r="C45" s="61" t="s">
        <v>110</v>
      </c>
      <c r="D45" s="68"/>
      <c r="E45" s="69"/>
      <c r="F45" s="69"/>
      <c r="G45" s="70" t="s">
        <v>4</v>
      </c>
      <c r="H45" s="71"/>
      <c r="I45" s="44" t="s">
        <v>206</v>
      </c>
      <c r="J45" s="72"/>
      <c r="N45" s="54"/>
      <c r="Y45" s="52" t="str">
        <f t="shared" si="5"/>
        <v/>
      </c>
      <c r="AA45" s="57" t="str">
        <f t="shared" si="4"/>
        <v>UIO</v>
      </c>
    </row>
    <row r="46" spans="1:27" x14ac:dyDescent="0.2">
      <c r="A46" s="277"/>
      <c r="B46" s="277"/>
      <c r="C46" s="61" t="s">
        <v>112</v>
      </c>
      <c r="D46" s="68"/>
      <c r="E46" s="69"/>
      <c r="F46" s="69"/>
      <c r="G46" s="70"/>
      <c r="H46" s="71"/>
      <c r="I46" s="141" t="s">
        <v>285</v>
      </c>
      <c r="J46" s="72"/>
      <c r="L46" s="73"/>
      <c r="N46" s="54"/>
      <c r="Y46" s="52" t="str">
        <f t="shared" si="5"/>
        <v/>
      </c>
      <c r="AA46" s="57" t="str">
        <f t="shared" si="4"/>
        <v>UIO</v>
      </c>
    </row>
    <row r="47" spans="1:27" x14ac:dyDescent="0.2">
      <c r="A47" s="277"/>
      <c r="B47" s="277"/>
      <c r="C47" s="61" t="s">
        <v>114</v>
      </c>
      <c r="D47" s="68"/>
      <c r="E47" s="69"/>
      <c r="F47" s="69"/>
      <c r="G47" s="70"/>
      <c r="H47" s="71"/>
      <c r="I47" s="141" t="s">
        <v>285</v>
      </c>
      <c r="J47" s="72"/>
      <c r="N47" s="54"/>
      <c r="Y47" s="52" t="str">
        <f t="shared" si="5"/>
        <v/>
      </c>
      <c r="AA47" s="57" t="str">
        <f t="shared" si="4"/>
        <v>UIO</v>
      </c>
    </row>
    <row r="48" spans="1:27" x14ac:dyDescent="0.2">
      <c r="A48" s="277"/>
      <c r="B48" s="277"/>
      <c r="C48" s="61" t="s">
        <v>116</v>
      </c>
      <c r="D48" s="68"/>
      <c r="E48" s="69"/>
      <c r="F48" s="69"/>
      <c r="G48" s="70"/>
      <c r="H48" s="140"/>
      <c r="I48" s="141" t="s">
        <v>285</v>
      </c>
      <c r="J48" s="86"/>
      <c r="N48" s="54"/>
      <c r="Y48" s="52" t="str">
        <f t="shared" si="5"/>
        <v/>
      </c>
      <c r="AA48" s="57" t="str">
        <f t="shared" si="4"/>
        <v>UIO</v>
      </c>
    </row>
    <row r="49" spans="1:27" x14ac:dyDescent="0.2">
      <c r="A49" s="277"/>
      <c r="B49" s="277"/>
      <c r="C49" s="61" t="s">
        <v>118</v>
      </c>
      <c r="D49" s="68"/>
      <c r="E49" s="69"/>
      <c r="F49" s="69"/>
      <c r="G49" s="70"/>
      <c r="H49" s="71"/>
      <c r="I49" s="141" t="s">
        <v>285</v>
      </c>
      <c r="J49" s="72"/>
      <c r="N49" s="54"/>
      <c r="Y49" s="52" t="str">
        <f t="shared" si="5"/>
        <v/>
      </c>
      <c r="AA49" s="57" t="str">
        <f t="shared" si="4"/>
        <v>UIO</v>
      </c>
    </row>
    <row r="50" spans="1:27" x14ac:dyDescent="0.2">
      <c r="A50" s="277"/>
      <c r="B50" s="277"/>
      <c r="C50" s="61" t="s">
        <v>120</v>
      </c>
      <c r="D50" s="68"/>
      <c r="E50" s="69"/>
      <c r="F50" s="69"/>
      <c r="G50" s="70"/>
      <c r="H50" s="71"/>
      <c r="I50" s="141" t="s">
        <v>285</v>
      </c>
      <c r="J50" s="72"/>
      <c r="N50" s="54"/>
      <c r="Y50" s="52" t="str">
        <f t="shared" si="5"/>
        <v/>
      </c>
      <c r="AA50" s="57" t="str">
        <f t="shared" si="4"/>
        <v>UIO</v>
      </c>
    </row>
    <row r="51" spans="1:27" x14ac:dyDescent="0.2">
      <c r="A51" s="277"/>
      <c r="B51" s="277"/>
      <c r="C51" s="61" t="s">
        <v>122</v>
      </c>
      <c r="D51" s="68"/>
      <c r="E51" s="69"/>
      <c r="F51" s="69"/>
      <c r="G51" s="70"/>
      <c r="H51" s="71"/>
      <c r="I51" s="141" t="s">
        <v>285</v>
      </c>
      <c r="J51" s="72"/>
      <c r="N51" s="54"/>
      <c r="Y51" s="52" t="str">
        <f t="shared" si="5"/>
        <v/>
      </c>
      <c r="AA51" s="57" t="str">
        <f t="shared" si="4"/>
        <v>UIO</v>
      </c>
    </row>
    <row r="52" spans="1:27" x14ac:dyDescent="0.2">
      <c r="A52" s="277"/>
      <c r="B52" s="277"/>
      <c r="C52" s="61" t="s">
        <v>124</v>
      </c>
      <c r="D52" s="68"/>
      <c r="E52" s="69"/>
      <c r="F52" s="69"/>
      <c r="G52" s="70"/>
      <c r="H52" s="71"/>
      <c r="I52" s="141" t="s">
        <v>285</v>
      </c>
      <c r="J52" s="72"/>
      <c r="L52" s="73"/>
      <c r="N52" s="54"/>
      <c r="Y52" s="52" t="str">
        <f t="shared" si="5"/>
        <v/>
      </c>
      <c r="AA52" s="57" t="str">
        <f t="shared" si="4"/>
        <v>UIO</v>
      </c>
    </row>
    <row r="53" spans="1:27" x14ac:dyDescent="0.2">
      <c r="A53" s="277"/>
      <c r="B53" s="277"/>
      <c r="C53" s="61" t="s">
        <v>125</v>
      </c>
      <c r="D53" s="68"/>
      <c r="E53" s="69"/>
      <c r="F53" s="69"/>
      <c r="G53" s="70"/>
      <c r="H53" s="71"/>
      <c r="I53" s="141" t="s">
        <v>285</v>
      </c>
      <c r="J53" s="72"/>
      <c r="N53" s="54"/>
      <c r="Y53" s="52" t="str">
        <f t="shared" si="5"/>
        <v/>
      </c>
      <c r="AA53" s="57" t="str">
        <f t="shared" si="4"/>
        <v>UIO</v>
      </c>
    </row>
    <row r="54" spans="1:27" x14ac:dyDescent="0.2">
      <c r="A54" s="277"/>
      <c r="B54" s="277"/>
      <c r="C54" s="61" t="s">
        <v>127</v>
      </c>
      <c r="D54" s="68"/>
      <c r="E54" s="69"/>
      <c r="F54" s="69"/>
      <c r="G54" s="70" t="s">
        <v>4</v>
      </c>
      <c r="H54" s="71" t="s">
        <v>280</v>
      </c>
      <c r="I54" s="44" t="s">
        <v>277</v>
      </c>
      <c r="J54" s="72"/>
      <c r="N54" s="54"/>
      <c r="Y54" s="52" t="str">
        <f t="shared" si="5"/>
        <v/>
      </c>
      <c r="AA54" s="57" t="str">
        <f t="shared" si="4"/>
        <v>UIO</v>
      </c>
    </row>
    <row r="55" spans="1:27" x14ac:dyDescent="0.2">
      <c r="A55" s="277"/>
      <c r="B55" s="277"/>
      <c r="C55" s="61" t="s">
        <v>129</v>
      </c>
      <c r="D55" s="68"/>
      <c r="E55" s="69"/>
      <c r="F55" s="69"/>
      <c r="G55" s="70" t="s">
        <v>4</v>
      </c>
      <c r="H55" s="71" t="s">
        <v>280</v>
      </c>
      <c r="I55" s="44" t="s">
        <v>278</v>
      </c>
      <c r="J55" s="72"/>
      <c r="N55" s="54"/>
      <c r="Y55" s="52" t="str">
        <f t="shared" si="5"/>
        <v/>
      </c>
      <c r="AA55" s="57" t="str">
        <f t="shared" si="4"/>
        <v>UIO</v>
      </c>
    </row>
    <row r="56" spans="1:27" x14ac:dyDescent="0.2">
      <c r="A56" s="278"/>
      <c r="B56" s="278"/>
      <c r="C56" s="74" t="s">
        <v>131</v>
      </c>
      <c r="D56" s="75"/>
      <c r="E56" s="76"/>
      <c r="F56" s="76"/>
      <c r="G56" s="77" t="s">
        <v>4</v>
      </c>
      <c r="H56" s="78" t="s">
        <v>280</v>
      </c>
      <c r="I56" s="81" t="s">
        <v>279</v>
      </c>
      <c r="J56" s="79"/>
      <c r="N56" s="54"/>
      <c r="Y56" s="52" t="str">
        <f t="shared" si="5"/>
        <v/>
      </c>
      <c r="AA56" s="57" t="str">
        <f t="shared" si="4"/>
        <v>UIO</v>
      </c>
    </row>
    <row r="57" spans="1:27" s="54" customFormat="1" x14ac:dyDescent="0.2">
      <c r="I57" s="80"/>
      <c r="J57" s="143"/>
      <c r="L57" s="55"/>
      <c r="Y57" s="52" t="str">
        <f>MID(A57,14,2)</f>
        <v/>
      </c>
      <c r="Z57" s="56"/>
      <c r="AA57" s="57" t="str">
        <f>CONCATENATE(MID(C57,1,2),IF(I57&lt;&gt;0,"O","X"))</f>
        <v>X</v>
      </c>
    </row>
    <row r="58" spans="1:27" ht="16.5" customHeight="1" x14ac:dyDescent="0.2">
      <c r="A58" s="279" t="s">
        <v>104</v>
      </c>
      <c r="B58" s="281" t="s">
        <v>5</v>
      </c>
      <c r="C58" s="283" t="s">
        <v>229</v>
      </c>
      <c r="D58" s="285" t="s">
        <v>7</v>
      </c>
      <c r="E58" s="286"/>
      <c r="F58" s="286"/>
      <c r="G58" s="286"/>
      <c r="H58" s="287" t="s">
        <v>0</v>
      </c>
      <c r="I58" s="289" t="s">
        <v>2</v>
      </c>
      <c r="J58" s="272" t="s">
        <v>1</v>
      </c>
      <c r="K58" s="274"/>
      <c r="L58" s="275"/>
      <c r="M58" s="275"/>
      <c r="AA58" s="57" t="str">
        <f t="shared" ref="AA58:AA59" si="6">CONCATENATE(MID(C58,1,2),IF(I58&lt;&gt;0,"O","X"))</f>
        <v>18O</v>
      </c>
    </row>
    <row r="59" spans="1:27" ht="26.25" customHeight="1" x14ac:dyDescent="0.2">
      <c r="A59" s="280"/>
      <c r="B59" s="282"/>
      <c r="C59" s="284"/>
      <c r="D59" s="58" t="s">
        <v>33</v>
      </c>
      <c r="E59" s="59" t="s">
        <v>6</v>
      </c>
      <c r="F59" s="58" t="s">
        <v>34</v>
      </c>
      <c r="G59" s="60" t="s">
        <v>3</v>
      </c>
      <c r="H59" s="288"/>
      <c r="I59" s="290"/>
      <c r="J59" s="273"/>
      <c r="K59" s="274"/>
      <c r="L59" s="275"/>
      <c r="M59" s="275"/>
      <c r="AA59" s="57" t="str">
        <f t="shared" si="6"/>
        <v>X</v>
      </c>
    </row>
    <row r="60" spans="1:27" ht="21.95" customHeight="1" x14ac:dyDescent="0.2">
      <c r="A60" s="276" t="s">
        <v>232</v>
      </c>
      <c r="B60" s="276" t="s">
        <v>179</v>
      </c>
      <c r="C60" s="148" t="s">
        <v>55</v>
      </c>
      <c r="D60" s="62"/>
      <c r="E60" s="63"/>
      <c r="F60" s="63"/>
      <c r="G60" s="64" t="s">
        <v>4</v>
      </c>
      <c r="H60" s="65" t="s">
        <v>258</v>
      </c>
      <c r="I60" s="66" t="s">
        <v>281</v>
      </c>
      <c r="J60" s="85"/>
      <c r="N60" s="54"/>
      <c r="AA60" s="57" t="str">
        <f>CONCATENATE(MID(C60,1,2),IF(I60&lt;&gt;0,"O","X"))</f>
        <v>UIO</v>
      </c>
    </row>
    <row r="61" spans="1:27" ht="21.95" customHeight="1" x14ac:dyDescent="0.2">
      <c r="A61" s="277"/>
      <c r="B61" s="277"/>
      <c r="C61" s="61" t="s">
        <v>56</v>
      </c>
      <c r="D61" s="68"/>
      <c r="E61" s="69"/>
      <c r="F61" s="69"/>
      <c r="G61" s="70" t="s">
        <v>4</v>
      </c>
      <c r="H61" s="71" t="s">
        <v>258</v>
      </c>
      <c r="I61" s="44" t="s">
        <v>282</v>
      </c>
      <c r="J61" s="72"/>
      <c r="N61" s="54"/>
      <c r="Y61" s="52" t="str">
        <f>MID(A61,14,2)</f>
        <v/>
      </c>
      <c r="AA61" s="57" t="str">
        <f>CONCATENATE(MID(C61,1,2),IF(I61&lt;&gt;0,"O","X"))</f>
        <v>UIO</v>
      </c>
    </row>
    <row r="62" spans="1:27" ht="21.75" customHeight="1" x14ac:dyDescent="0.2">
      <c r="A62" s="277"/>
      <c r="B62" s="277"/>
      <c r="C62" s="61" t="s">
        <v>57</v>
      </c>
      <c r="D62" s="68"/>
      <c r="E62" s="69"/>
      <c r="F62" s="69"/>
      <c r="G62" s="70" t="s">
        <v>4</v>
      </c>
      <c r="H62" s="71" t="s">
        <v>258</v>
      </c>
      <c r="I62" s="44" t="s">
        <v>283</v>
      </c>
      <c r="J62" s="86"/>
      <c r="N62" s="54"/>
      <c r="Y62" s="52" t="str">
        <f>MID(A62,14,2)</f>
        <v/>
      </c>
      <c r="AA62" s="57" t="str">
        <f>CONCATENATE(MID(C62,1,2),IF(I62&lt;&gt;0,"O","X"))</f>
        <v>UIO</v>
      </c>
    </row>
    <row r="63" spans="1:27" ht="21.75" customHeight="1" x14ac:dyDescent="0.2">
      <c r="A63" s="278"/>
      <c r="B63" s="278"/>
      <c r="C63" s="74" t="s">
        <v>58</v>
      </c>
      <c r="D63" s="75"/>
      <c r="E63" s="76"/>
      <c r="F63" s="76"/>
      <c r="G63" s="77" t="s">
        <v>4</v>
      </c>
      <c r="H63" s="78" t="s">
        <v>258</v>
      </c>
      <c r="I63" s="81" t="s">
        <v>284</v>
      </c>
      <c r="J63" s="137"/>
      <c r="L63" s="73"/>
      <c r="N63" s="54"/>
      <c r="Y63" s="52" t="str">
        <f>MID(A63,14,2)</f>
        <v/>
      </c>
      <c r="AA63" s="57" t="str">
        <f>CONCATENATE(MID(C63,1,2),IF(I63&lt;&gt;0,"O","X"))</f>
        <v>UIO</v>
      </c>
    </row>
    <row r="64" spans="1:27" s="54" customFormat="1" x14ac:dyDescent="0.2">
      <c r="I64" s="80"/>
      <c r="J64" s="143"/>
      <c r="L64" s="55"/>
      <c r="Y64" s="52" t="str">
        <f>MID(A64,14,2)</f>
        <v/>
      </c>
      <c r="Z64" s="56"/>
      <c r="AA64" s="57" t="str">
        <f>CONCATENATE(MID(C64,1,2),IF(I64&lt;&gt;0,"O","X"))</f>
        <v>X</v>
      </c>
    </row>
    <row r="65" spans="1:27" ht="16.5" customHeight="1" x14ac:dyDescent="0.2">
      <c r="A65" s="279" t="s">
        <v>104</v>
      </c>
      <c r="B65" s="281" t="s">
        <v>5</v>
      </c>
      <c r="C65" s="283" t="s">
        <v>231</v>
      </c>
      <c r="D65" s="285" t="s">
        <v>7</v>
      </c>
      <c r="E65" s="286"/>
      <c r="F65" s="286"/>
      <c r="G65" s="286"/>
      <c r="H65" s="287" t="s">
        <v>0</v>
      </c>
      <c r="I65" s="289" t="s">
        <v>2</v>
      </c>
      <c r="J65" s="272" t="s">
        <v>1</v>
      </c>
      <c r="K65" s="274"/>
      <c r="L65" s="275"/>
      <c r="M65" s="275"/>
      <c r="AA65" s="57" t="str">
        <f t="shared" ref="AA65:AA66" si="7">CONCATENATE(MID(C65,1,2),IF(I65&lt;&gt;0,"O","X"))</f>
        <v>18O</v>
      </c>
    </row>
    <row r="66" spans="1:27" ht="26.25" customHeight="1" x14ac:dyDescent="0.2">
      <c r="A66" s="280"/>
      <c r="B66" s="282"/>
      <c r="C66" s="284"/>
      <c r="D66" s="58" t="s">
        <v>33</v>
      </c>
      <c r="E66" s="59" t="s">
        <v>6</v>
      </c>
      <c r="F66" s="58" t="s">
        <v>34</v>
      </c>
      <c r="G66" s="60" t="s">
        <v>3</v>
      </c>
      <c r="H66" s="288"/>
      <c r="I66" s="290"/>
      <c r="J66" s="273"/>
      <c r="K66" s="274"/>
      <c r="L66" s="275"/>
      <c r="M66" s="275"/>
      <c r="AA66" s="57" t="str">
        <f t="shared" si="7"/>
        <v>X</v>
      </c>
    </row>
    <row r="67" spans="1:27" ht="21.95" customHeight="1" x14ac:dyDescent="0.2">
      <c r="A67" s="276" t="s">
        <v>232</v>
      </c>
      <c r="B67" s="276" t="s">
        <v>182</v>
      </c>
      <c r="C67" s="148" t="s">
        <v>55</v>
      </c>
      <c r="D67" s="62"/>
      <c r="E67" s="63"/>
      <c r="F67" s="63"/>
      <c r="G67" s="64" t="s">
        <v>4</v>
      </c>
      <c r="H67" s="65" t="s">
        <v>287</v>
      </c>
      <c r="I67" s="66" t="s">
        <v>286</v>
      </c>
      <c r="J67" s="85"/>
      <c r="N67" s="54"/>
      <c r="AA67" s="57" t="str">
        <f>CONCATENATE(MID(C67,1,2),IF(I67&lt;&gt;0,"O","X"))</f>
        <v>UIO</v>
      </c>
    </row>
    <row r="68" spans="1:27" ht="21.95" customHeight="1" x14ac:dyDescent="0.2">
      <c r="A68" s="277"/>
      <c r="B68" s="277"/>
      <c r="C68" s="61" t="s">
        <v>56</v>
      </c>
      <c r="D68" s="68"/>
      <c r="E68" s="69"/>
      <c r="F68" s="69"/>
      <c r="G68" s="70" t="s">
        <v>4</v>
      </c>
      <c r="H68" s="71"/>
      <c r="I68" s="44"/>
      <c r="J68" s="72"/>
      <c r="N68" s="54"/>
      <c r="Y68" s="52" t="str">
        <f>MID(A68,14,2)</f>
        <v/>
      </c>
      <c r="AA68" s="57" t="str">
        <f>CONCATENATE(MID(C68,1,2),IF(I68&lt;&gt;0,"O","X"))</f>
        <v>UIX</v>
      </c>
    </row>
    <row r="69" spans="1:27" ht="21.75" customHeight="1" x14ac:dyDescent="0.2">
      <c r="A69" s="277"/>
      <c r="B69" s="277"/>
      <c r="C69" s="61" t="s">
        <v>57</v>
      </c>
      <c r="D69" s="68"/>
      <c r="E69" s="69"/>
      <c r="F69" s="69"/>
      <c r="G69" s="70" t="s">
        <v>4</v>
      </c>
      <c r="H69" s="71" t="s">
        <v>266</v>
      </c>
      <c r="I69" s="44" t="s">
        <v>191</v>
      </c>
      <c r="J69" s="86"/>
      <c r="N69" s="54"/>
      <c r="Y69" s="52" t="str">
        <f>MID(A69,14,2)</f>
        <v/>
      </c>
      <c r="AA69" s="57" t="str">
        <f>CONCATENATE(MID(C69,1,2),IF(I69&lt;&gt;0,"O","X"))</f>
        <v>UIO</v>
      </c>
    </row>
    <row r="70" spans="1:27" ht="21.75" customHeight="1" x14ac:dyDescent="0.2">
      <c r="A70" s="278"/>
      <c r="B70" s="278"/>
      <c r="C70" s="74" t="s">
        <v>58</v>
      </c>
      <c r="D70" s="75"/>
      <c r="E70" s="76"/>
      <c r="F70" s="76"/>
      <c r="G70" s="77" t="s">
        <v>4</v>
      </c>
      <c r="H70" s="78"/>
      <c r="I70" s="81"/>
      <c r="J70" s="137"/>
      <c r="L70" s="73"/>
      <c r="N70" s="54"/>
      <c r="Y70" s="52" t="str">
        <f>MID(A70,14,2)</f>
        <v/>
      </c>
      <c r="AA70" s="57" t="str">
        <f>CONCATENATE(MID(C70,1,2),IF(I70&lt;&gt;0,"O","X"))</f>
        <v>UIX</v>
      </c>
    </row>
    <row r="71" spans="1:27" s="54" customFormat="1" x14ac:dyDescent="0.2">
      <c r="I71" s="80"/>
      <c r="J71" s="143"/>
      <c r="L71" s="55"/>
      <c r="Y71" s="52" t="str">
        <f>MID(A71,14,2)</f>
        <v/>
      </c>
      <c r="Z71" s="56"/>
      <c r="AA71" s="57" t="str">
        <f t="shared" ref="AA71:AA104" si="8">CONCATENATE(MID(C71,1,2),IF(I71&lt;&gt;0,"O","X"))</f>
        <v>X</v>
      </c>
    </row>
    <row r="72" spans="1:27" ht="16.5" customHeight="1" x14ac:dyDescent="0.2">
      <c r="A72" s="279" t="s">
        <v>104</v>
      </c>
      <c r="B72" s="281" t="s">
        <v>5</v>
      </c>
      <c r="C72" s="283" t="s">
        <v>233</v>
      </c>
      <c r="D72" s="285" t="s">
        <v>7</v>
      </c>
      <c r="E72" s="286"/>
      <c r="F72" s="286"/>
      <c r="G72" s="286"/>
      <c r="H72" s="287" t="s">
        <v>0</v>
      </c>
      <c r="I72" s="289" t="s">
        <v>2</v>
      </c>
      <c r="J72" s="272" t="s">
        <v>1</v>
      </c>
      <c r="K72" s="274"/>
      <c r="L72" s="275"/>
      <c r="M72" s="275"/>
      <c r="AA72" s="57" t="str">
        <f t="shared" si="8"/>
        <v>18O</v>
      </c>
    </row>
    <row r="73" spans="1:27" ht="26.25" customHeight="1" x14ac:dyDescent="0.2">
      <c r="A73" s="280"/>
      <c r="B73" s="282"/>
      <c r="C73" s="284"/>
      <c r="D73" s="58" t="s">
        <v>33</v>
      </c>
      <c r="E73" s="59" t="s">
        <v>6</v>
      </c>
      <c r="F73" s="58" t="s">
        <v>34</v>
      </c>
      <c r="G73" s="60" t="s">
        <v>3</v>
      </c>
      <c r="H73" s="288"/>
      <c r="I73" s="290"/>
      <c r="J73" s="273"/>
      <c r="K73" s="274"/>
      <c r="L73" s="275"/>
      <c r="M73" s="275"/>
      <c r="AA73" s="57" t="str">
        <f t="shared" si="8"/>
        <v>X</v>
      </c>
    </row>
    <row r="74" spans="1:27" ht="12.75" customHeight="1" x14ac:dyDescent="0.2">
      <c r="A74" s="276" t="s">
        <v>234</v>
      </c>
      <c r="B74" s="276" t="s">
        <v>149</v>
      </c>
      <c r="C74" s="61" t="s">
        <v>55</v>
      </c>
      <c r="D74" s="62" t="s">
        <v>4</v>
      </c>
      <c r="E74" s="63"/>
      <c r="F74" s="63"/>
      <c r="G74" s="64"/>
      <c r="H74" s="65" t="s">
        <v>259</v>
      </c>
      <c r="I74" s="66" t="s">
        <v>150</v>
      </c>
      <c r="J74" s="67"/>
      <c r="N74" s="54"/>
      <c r="AA74" s="57" t="str">
        <f t="shared" si="8"/>
        <v>UIO</v>
      </c>
    </row>
    <row r="75" spans="1:27" x14ac:dyDescent="0.2">
      <c r="A75" s="277"/>
      <c r="B75" s="277"/>
      <c r="C75" s="61" t="s">
        <v>56</v>
      </c>
      <c r="D75" s="68"/>
      <c r="E75" s="69"/>
      <c r="F75" s="69"/>
      <c r="G75" s="70" t="s">
        <v>4</v>
      </c>
      <c r="H75" s="71" t="s">
        <v>260</v>
      </c>
      <c r="I75" s="44" t="s">
        <v>151</v>
      </c>
      <c r="J75" s="72"/>
      <c r="N75" s="54"/>
      <c r="Y75" s="52" t="str">
        <f t="shared" ref="Y75:Y94" si="9">MID(A75,14,2)</f>
        <v/>
      </c>
      <c r="AA75" s="57" t="str">
        <f t="shared" si="8"/>
        <v>UIO</v>
      </c>
    </row>
    <row r="76" spans="1:27" x14ac:dyDescent="0.2">
      <c r="A76" s="277"/>
      <c r="B76" s="277"/>
      <c r="C76" s="61" t="s">
        <v>57</v>
      </c>
      <c r="D76" s="68"/>
      <c r="E76" s="69"/>
      <c r="F76" s="69"/>
      <c r="G76" s="70"/>
      <c r="H76" s="140"/>
      <c r="I76" s="141"/>
      <c r="J76" s="86"/>
      <c r="N76" s="54"/>
      <c r="Y76" s="52" t="str">
        <f t="shared" si="9"/>
        <v/>
      </c>
      <c r="AA76" s="57" t="str">
        <f t="shared" si="8"/>
        <v>UIX</v>
      </c>
    </row>
    <row r="77" spans="1:27" x14ac:dyDescent="0.2">
      <c r="A77" s="277"/>
      <c r="B77" s="277"/>
      <c r="C77" s="61" t="s">
        <v>58</v>
      </c>
      <c r="D77" s="68"/>
      <c r="E77" s="69"/>
      <c r="F77" s="69"/>
      <c r="G77" s="70" t="s">
        <v>4</v>
      </c>
      <c r="H77" s="71" t="s">
        <v>261</v>
      </c>
      <c r="I77" s="44" t="s">
        <v>152</v>
      </c>
      <c r="J77" s="72"/>
      <c r="N77" s="54"/>
      <c r="Y77" s="52" t="str">
        <f t="shared" si="9"/>
        <v/>
      </c>
      <c r="AA77" s="57" t="str">
        <f t="shared" si="8"/>
        <v>UIO</v>
      </c>
    </row>
    <row r="78" spans="1:27" x14ac:dyDescent="0.2">
      <c r="A78" s="277"/>
      <c r="B78" s="277"/>
      <c r="C78" s="61" t="s">
        <v>110</v>
      </c>
      <c r="D78" s="68"/>
      <c r="E78" s="69"/>
      <c r="F78" s="69"/>
      <c r="G78" s="70" t="s">
        <v>4</v>
      </c>
      <c r="H78" s="71" t="s">
        <v>261</v>
      </c>
      <c r="I78" s="44" t="s">
        <v>153</v>
      </c>
      <c r="J78" s="72"/>
      <c r="N78" s="54"/>
      <c r="Y78" s="52" t="str">
        <f t="shared" si="9"/>
        <v/>
      </c>
      <c r="AA78" s="57" t="str">
        <f t="shared" si="8"/>
        <v>UIO</v>
      </c>
    </row>
    <row r="79" spans="1:27" x14ac:dyDescent="0.2">
      <c r="A79" s="277"/>
      <c r="B79" s="277"/>
      <c r="C79" s="61" t="s">
        <v>112</v>
      </c>
      <c r="D79" s="68"/>
      <c r="E79" s="69"/>
      <c r="F79" s="69"/>
      <c r="G79" s="70" t="s">
        <v>4</v>
      </c>
      <c r="H79" s="71" t="s">
        <v>262</v>
      </c>
      <c r="I79" s="44" t="s">
        <v>154</v>
      </c>
      <c r="J79" s="149"/>
      <c r="L79" s="73"/>
      <c r="N79" s="54"/>
      <c r="Y79" s="52" t="str">
        <f t="shared" si="9"/>
        <v/>
      </c>
      <c r="AA79" s="57" t="str">
        <f t="shared" si="8"/>
        <v>UIO</v>
      </c>
    </row>
    <row r="80" spans="1:27" x14ac:dyDescent="0.2">
      <c r="A80" s="277"/>
      <c r="B80" s="277"/>
      <c r="C80" s="61" t="s">
        <v>114</v>
      </c>
      <c r="D80" s="68"/>
      <c r="E80" s="69"/>
      <c r="F80" s="69"/>
      <c r="G80" s="70" t="s">
        <v>4</v>
      </c>
      <c r="H80" s="71" t="s">
        <v>262</v>
      </c>
      <c r="I80" s="44" t="s">
        <v>155</v>
      </c>
      <c r="J80" s="149"/>
      <c r="N80" s="54"/>
      <c r="Y80" s="52" t="str">
        <f t="shared" si="9"/>
        <v/>
      </c>
      <c r="AA80" s="57" t="str">
        <f t="shared" si="8"/>
        <v>UIO</v>
      </c>
    </row>
    <row r="81" spans="1:27" x14ac:dyDescent="0.2">
      <c r="A81" s="277"/>
      <c r="B81" s="277"/>
      <c r="C81" s="61" t="s">
        <v>116</v>
      </c>
      <c r="D81" s="68"/>
      <c r="E81" s="69"/>
      <c r="F81" s="69"/>
      <c r="G81" s="70"/>
      <c r="H81" s="140"/>
      <c r="I81" s="141"/>
      <c r="J81" s="86"/>
      <c r="N81" s="54"/>
      <c r="Y81" s="52" t="str">
        <f t="shared" si="9"/>
        <v/>
      </c>
      <c r="AA81" s="57" t="str">
        <f t="shared" si="8"/>
        <v>UIX</v>
      </c>
    </row>
    <row r="82" spans="1:27" x14ac:dyDescent="0.2">
      <c r="A82" s="277"/>
      <c r="B82" s="277"/>
      <c r="C82" s="61" t="s">
        <v>118</v>
      </c>
      <c r="D82" s="68" t="s">
        <v>4</v>
      </c>
      <c r="E82" s="69"/>
      <c r="F82" s="69"/>
      <c r="G82" s="70"/>
      <c r="H82" s="71" t="s">
        <v>291</v>
      </c>
      <c r="I82" s="44" t="s">
        <v>288</v>
      </c>
      <c r="J82" s="72"/>
      <c r="N82" s="54"/>
      <c r="Y82" s="52" t="str">
        <f t="shared" si="9"/>
        <v/>
      </c>
      <c r="AA82" s="57" t="str">
        <f t="shared" si="8"/>
        <v>UIO</v>
      </c>
    </row>
    <row r="83" spans="1:27" x14ac:dyDescent="0.2">
      <c r="A83" s="277"/>
      <c r="B83" s="277"/>
      <c r="C83" s="61" t="s">
        <v>120</v>
      </c>
      <c r="D83" s="68" t="s">
        <v>4</v>
      </c>
      <c r="E83" s="69"/>
      <c r="F83" s="69"/>
      <c r="G83" s="70"/>
      <c r="H83" s="71" t="s">
        <v>263</v>
      </c>
      <c r="I83" s="44" t="s">
        <v>290</v>
      </c>
      <c r="J83" s="72"/>
      <c r="N83" s="54"/>
      <c r="Y83" s="52" t="str">
        <f t="shared" si="9"/>
        <v/>
      </c>
      <c r="AA83" s="57" t="str">
        <f t="shared" si="8"/>
        <v>UIO</v>
      </c>
    </row>
    <row r="84" spans="1:27" x14ac:dyDescent="0.2">
      <c r="A84" s="277"/>
      <c r="B84" s="277"/>
      <c r="C84" s="74" t="s">
        <v>122</v>
      </c>
      <c r="D84" s="75" t="s">
        <v>4</v>
      </c>
      <c r="E84" s="76"/>
      <c r="F84" s="76"/>
      <c r="G84" s="77"/>
      <c r="H84" s="78" t="s">
        <v>292</v>
      </c>
      <c r="I84" s="81" t="s">
        <v>289</v>
      </c>
      <c r="J84" s="79"/>
      <c r="L84" s="73"/>
      <c r="N84" s="54"/>
      <c r="Y84" s="52" t="str">
        <f t="shared" si="9"/>
        <v/>
      </c>
      <c r="AA84" s="57" t="str">
        <f t="shared" si="8"/>
        <v>UIO</v>
      </c>
    </row>
    <row r="85" spans="1:27" x14ac:dyDescent="0.2">
      <c r="A85" s="277"/>
      <c r="B85" s="277"/>
      <c r="C85" s="145" t="s">
        <v>59</v>
      </c>
      <c r="D85" s="82"/>
      <c r="E85" s="83"/>
      <c r="F85" s="83"/>
      <c r="G85" s="84"/>
      <c r="H85" s="150" t="s">
        <v>261</v>
      </c>
      <c r="I85" s="132" t="s">
        <v>156</v>
      </c>
      <c r="J85" s="67"/>
      <c r="N85" s="54"/>
      <c r="Y85" s="52" t="str">
        <f t="shared" si="9"/>
        <v/>
      </c>
      <c r="AA85" s="57" t="str">
        <f t="shared" si="8"/>
        <v>DOO</v>
      </c>
    </row>
    <row r="86" spans="1:27" x14ac:dyDescent="0.2">
      <c r="A86" s="277"/>
      <c r="B86" s="277"/>
      <c r="C86" s="61" t="s">
        <v>60</v>
      </c>
      <c r="D86" s="68"/>
      <c r="E86" s="69"/>
      <c r="F86" s="69"/>
      <c r="G86" s="70"/>
      <c r="H86" s="71" t="s">
        <v>262</v>
      </c>
      <c r="I86" s="43" t="s">
        <v>157</v>
      </c>
      <c r="J86" s="72"/>
      <c r="N86" s="54"/>
      <c r="Y86" s="52" t="str">
        <f t="shared" si="9"/>
        <v/>
      </c>
      <c r="AA86" s="57" t="str">
        <f t="shared" si="8"/>
        <v>DOO</v>
      </c>
    </row>
    <row r="87" spans="1:27" x14ac:dyDescent="0.2">
      <c r="A87" s="277"/>
      <c r="B87" s="277"/>
      <c r="C87" s="61" t="s">
        <v>61</v>
      </c>
      <c r="D87" s="68"/>
      <c r="E87" s="69"/>
      <c r="F87" s="69"/>
      <c r="G87" s="70"/>
      <c r="H87" s="71" t="s">
        <v>293</v>
      </c>
      <c r="I87" s="43" t="s">
        <v>158</v>
      </c>
      <c r="J87" s="72"/>
      <c r="N87" s="54"/>
      <c r="Y87" s="52" t="str">
        <f t="shared" si="9"/>
        <v/>
      </c>
      <c r="AA87" s="57" t="str">
        <f t="shared" si="8"/>
        <v>DOO</v>
      </c>
    </row>
    <row r="88" spans="1:27" x14ac:dyDescent="0.2">
      <c r="A88" s="277"/>
      <c r="B88" s="277"/>
      <c r="C88" s="61" t="s">
        <v>62</v>
      </c>
      <c r="D88" s="68"/>
      <c r="E88" s="69"/>
      <c r="F88" s="69"/>
      <c r="G88" s="70"/>
      <c r="H88" s="71" t="s">
        <v>293</v>
      </c>
      <c r="I88" s="43" t="s">
        <v>159</v>
      </c>
      <c r="J88" s="72"/>
      <c r="N88" s="54"/>
      <c r="Y88" s="52" t="str">
        <f t="shared" si="9"/>
        <v/>
      </c>
      <c r="AA88" s="57" t="str">
        <f t="shared" si="8"/>
        <v>DOO</v>
      </c>
    </row>
    <row r="89" spans="1:27" x14ac:dyDescent="0.2">
      <c r="A89" s="277"/>
      <c r="B89" s="277"/>
      <c r="C89" s="61" t="s">
        <v>160</v>
      </c>
      <c r="D89" s="68"/>
      <c r="E89" s="69"/>
      <c r="F89" s="69"/>
      <c r="G89" s="70"/>
      <c r="H89" s="71" t="s">
        <v>264</v>
      </c>
      <c r="I89" s="43" t="s">
        <v>203</v>
      </c>
      <c r="J89" s="72"/>
      <c r="N89" s="54"/>
      <c r="Y89" s="52" t="str">
        <f t="shared" si="9"/>
        <v/>
      </c>
      <c r="AA89" s="57" t="str">
        <f t="shared" si="8"/>
        <v>DOO</v>
      </c>
    </row>
    <row r="90" spans="1:27" x14ac:dyDescent="0.2">
      <c r="A90" s="277"/>
      <c r="B90" s="277"/>
      <c r="C90" s="74" t="s">
        <v>161</v>
      </c>
      <c r="D90" s="75"/>
      <c r="E90" s="76"/>
      <c r="F90" s="76"/>
      <c r="G90" s="77"/>
      <c r="H90" s="78"/>
      <c r="I90" s="50"/>
      <c r="J90" s="79"/>
      <c r="N90" s="54"/>
      <c r="Y90" s="52" t="str">
        <f t="shared" si="9"/>
        <v/>
      </c>
      <c r="AA90" s="57" t="str">
        <f t="shared" si="8"/>
        <v>DOX</v>
      </c>
    </row>
    <row r="91" spans="1:27" x14ac:dyDescent="0.2">
      <c r="A91" s="277"/>
      <c r="B91" s="277"/>
      <c r="C91" s="145" t="s">
        <v>136</v>
      </c>
      <c r="D91" s="82"/>
      <c r="E91" s="83" t="s">
        <v>4</v>
      </c>
      <c r="F91" s="83"/>
      <c r="G91" s="84"/>
      <c r="H91" s="150" t="s">
        <v>265</v>
      </c>
      <c r="I91" s="132" t="s">
        <v>162</v>
      </c>
      <c r="J91" s="67"/>
      <c r="N91" s="54"/>
      <c r="Y91" s="52" t="str">
        <f t="shared" si="9"/>
        <v/>
      </c>
      <c r="AA91" s="57" t="str">
        <f t="shared" si="8"/>
        <v>AOO</v>
      </c>
    </row>
    <row r="92" spans="1:27" x14ac:dyDescent="0.2">
      <c r="A92" s="277"/>
      <c r="B92" s="277"/>
      <c r="C92" s="61" t="s">
        <v>137</v>
      </c>
      <c r="D92" s="68"/>
      <c r="E92" s="69"/>
      <c r="F92" s="69"/>
      <c r="G92" s="70"/>
      <c r="H92" s="71"/>
      <c r="I92" s="43"/>
      <c r="J92" s="72"/>
      <c r="N92" s="54"/>
      <c r="Y92" s="52" t="str">
        <f t="shared" si="9"/>
        <v/>
      </c>
      <c r="AA92" s="57" t="str">
        <f t="shared" si="8"/>
        <v>AOX</v>
      </c>
    </row>
    <row r="93" spans="1:27" x14ac:dyDescent="0.2">
      <c r="A93" s="277"/>
      <c r="B93" s="277"/>
      <c r="C93" s="61" t="s">
        <v>138</v>
      </c>
      <c r="D93" s="68"/>
      <c r="E93" s="69"/>
      <c r="F93" s="69"/>
      <c r="G93" s="70"/>
      <c r="H93" s="71"/>
      <c r="I93" s="43"/>
      <c r="J93" s="72"/>
      <c r="N93" s="54"/>
      <c r="Y93" s="52" t="str">
        <f t="shared" si="9"/>
        <v/>
      </c>
      <c r="AA93" s="57" t="str">
        <f t="shared" si="8"/>
        <v>AOX</v>
      </c>
    </row>
    <row r="94" spans="1:27" ht="12.75" customHeight="1" x14ac:dyDescent="0.2">
      <c r="A94" s="278"/>
      <c r="B94" s="278"/>
      <c r="C94" s="74" t="s">
        <v>139</v>
      </c>
      <c r="D94" s="75"/>
      <c r="E94" s="76"/>
      <c r="F94" s="76"/>
      <c r="G94" s="77"/>
      <c r="H94" s="78"/>
      <c r="I94" s="45"/>
      <c r="J94" s="79"/>
      <c r="N94" s="54"/>
      <c r="Y94" s="52" t="str">
        <f t="shared" si="9"/>
        <v/>
      </c>
      <c r="AA94" s="57" t="str">
        <f t="shared" si="8"/>
        <v>AOX</v>
      </c>
    </row>
    <row r="95" spans="1:27" s="54" customFormat="1" x14ac:dyDescent="0.2">
      <c r="I95" s="80"/>
      <c r="J95" s="143"/>
      <c r="L95" s="55"/>
      <c r="Y95" s="52" t="str">
        <f t="shared" ref="Y95" si="10">MID(A95,14,2)</f>
        <v/>
      </c>
      <c r="Z95" s="56"/>
      <c r="AA95" s="57" t="str">
        <f t="shared" ref="AA95:AA101" si="11">CONCATENATE(MID(C95,1,2),IF(I95&lt;&gt;0,"O","X"))</f>
        <v>X</v>
      </c>
    </row>
    <row r="96" spans="1:27" ht="16.5" customHeight="1" x14ac:dyDescent="0.2">
      <c r="A96" s="279" t="s">
        <v>104</v>
      </c>
      <c r="B96" s="281" t="s">
        <v>5</v>
      </c>
      <c r="C96" s="283" t="s">
        <v>235</v>
      </c>
      <c r="D96" s="285" t="s">
        <v>7</v>
      </c>
      <c r="E96" s="286"/>
      <c r="F96" s="286"/>
      <c r="G96" s="286"/>
      <c r="H96" s="287" t="s">
        <v>0</v>
      </c>
      <c r="I96" s="289" t="s">
        <v>2</v>
      </c>
      <c r="J96" s="272" t="s">
        <v>1</v>
      </c>
      <c r="K96" s="274"/>
      <c r="L96" s="275"/>
      <c r="M96" s="275"/>
      <c r="AA96" s="57" t="str">
        <f t="shared" si="11"/>
        <v>18O</v>
      </c>
    </row>
    <row r="97" spans="1:27" ht="26.25" customHeight="1" x14ac:dyDescent="0.2">
      <c r="A97" s="280"/>
      <c r="B97" s="282"/>
      <c r="C97" s="284"/>
      <c r="D97" s="58" t="s">
        <v>33</v>
      </c>
      <c r="E97" s="59" t="s">
        <v>6</v>
      </c>
      <c r="F97" s="58" t="s">
        <v>34</v>
      </c>
      <c r="G97" s="60" t="s">
        <v>3</v>
      </c>
      <c r="H97" s="288"/>
      <c r="I97" s="290"/>
      <c r="J97" s="273"/>
      <c r="K97" s="274"/>
      <c r="L97" s="275"/>
      <c r="M97" s="275"/>
      <c r="AA97" s="57" t="str">
        <f t="shared" si="11"/>
        <v>X</v>
      </c>
    </row>
    <row r="98" spans="1:27" ht="21.95" customHeight="1" x14ac:dyDescent="0.2">
      <c r="A98" s="276" t="s">
        <v>236</v>
      </c>
      <c r="B98" s="276" t="s">
        <v>182</v>
      </c>
      <c r="C98" s="148" t="s">
        <v>183</v>
      </c>
      <c r="D98" s="62"/>
      <c r="E98" s="63"/>
      <c r="F98" s="63"/>
      <c r="G98" s="64"/>
      <c r="H98" s="65" t="s">
        <v>294</v>
      </c>
      <c r="I98" s="66" t="s">
        <v>184</v>
      </c>
      <c r="J98" s="85"/>
      <c r="N98" s="54"/>
      <c r="AA98" s="57" t="str">
        <f t="shared" si="11"/>
        <v>PIO</v>
      </c>
    </row>
    <row r="99" spans="1:27" ht="21.95" customHeight="1" x14ac:dyDescent="0.2">
      <c r="A99" s="277"/>
      <c r="B99" s="277"/>
      <c r="C99" s="61" t="s">
        <v>185</v>
      </c>
      <c r="D99" s="68"/>
      <c r="E99" s="69"/>
      <c r="F99" s="69"/>
      <c r="G99" s="70"/>
      <c r="H99" s="71" t="s">
        <v>295</v>
      </c>
      <c r="I99" s="44" t="s">
        <v>186</v>
      </c>
      <c r="J99" s="72"/>
      <c r="N99" s="54"/>
      <c r="Y99" s="52" t="str">
        <f>MID(A99,14,2)</f>
        <v/>
      </c>
      <c r="AA99" s="57" t="str">
        <f t="shared" si="11"/>
        <v>PIO</v>
      </c>
    </row>
    <row r="100" spans="1:27" ht="21.95" customHeight="1" x14ac:dyDescent="0.2">
      <c r="A100" s="277"/>
      <c r="B100" s="277"/>
      <c r="C100" s="61" t="s">
        <v>187</v>
      </c>
      <c r="D100" s="68"/>
      <c r="E100" s="69"/>
      <c r="F100" s="69"/>
      <c r="G100" s="70"/>
      <c r="H100" s="71" t="s">
        <v>296</v>
      </c>
      <c r="I100" s="44" t="s">
        <v>188</v>
      </c>
      <c r="J100" s="72"/>
      <c r="N100" s="54"/>
      <c r="Y100" s="52" t="str">
        <f>MID(A100,14,2)</f>
        <v/>
      </c>
      <c r="AA100" s="57" t="str">
        <f t="shared" si="11"/>
        <v>PIO</v>
      </c>
    </row>
    <row r="101" spans="1:27" ht="21.95" customHeight="1" x14ac:dyDescent="0.2">
      <c r="A101" s="278"/>
      <c r="B101" s="278"/>
      <c r="C101" s="74" t="s">
        <v>189</v>
      </c>
      <c r="D101" s="75"/>
      <c r="E101" s="76"/>
      <c r="F101" s="76"/>
      <c r="G101" s="77"/>
      <c r="H101" s="78" t="s">
        <v>297</v>
      </c>
      <c r="I101" s="81" t="s">
        <v>190</v>
      </c>
      <c r="J101" s="79"/>
      <c r="L101" s="73"/>
      <c r="N101" s="54"/>
      <c r="Y101" s="52" t="str">
        <f>MID(A101,14,2)</f>
        <v/>
      </c>
      <c r="AA101" s="57" t="str">
        <f t="shared" si="11"/>
        <v>PIO</v>
      </c>
    </row>
    <row r="102" spans="1:27" s="54" customFormat="1" x14ac:dyDescent="0.2">
      <c r="I102" s="80"/>
      <c r="J102" s="143"/>
      <c r="L102" s="55"/>
      <c r="Y102" s="52" t="str">
        <f t="shared" ref="Y102" si="12">MID(A102,14,2)</f>
        <v/>
      </c>
      <c r="Z102" s="56"/>
      <c r="AA102" s="57" t="str">
        <f t="shared" si="8"/>
        <v>X</v>
      </c>
    </row>
    <row r="103" spans="1:27" ht="16.5" customHeight="1" x14ac:dyDescent="0.2">
      <c r="A103" s="279" t="s">
        <v>104</v>
      </c>
      <c r="B103" s="281" t="s">
        <v>5</v>
      </c>
      <c r="C103" s="283" t="s">
        <v>237</v>
      </c>
      <c r="D103" s="285" t="s">
        <v>7</v>
      </c>
      <c r="E103" s="286"/>
      <c r="F103" s="286"/>
      <c r="G103" s="286"/>
      <c r="H103" s="287" t="s">
        <v>0</v>
      </c>
      <c r="I103" s="289" t="s">
        <v>2</v>
      </c>
      <c r="J103" s="272" t="s">
        <v>1</v>
      </c>
      <c r="K103" s="274"/>
      <c r="L103" s="275"/>
      <c r="M103" s="275"/>
      <c r="AA103" s="57" t="str">
        <f t="shared" si="8"/>
        <v>18O</v>
      </c>
    </row>
    <row r="104" spans="1:27" ht="26.25" customHeight="1" x14ac:dyDescent="0.2">
      <c r="A104" s="280"/>
      <c r="B104" s="282"/>
      <c r="C104" s="284"/>
      <c r="D104" s="58" t="s">
        <v>33</v>
      </c>
      <c r="E104" s="59" t="s">
        <v>6</v>
      </c>
      <c r="F104" s="58" t="s">
        <v>34</v>
      </c>
      <c r="G104" s="60" t="s">
        <v>3</v>
      </c>
      <c r="H104" s="288"/>
      <c r="I104" s="290"/>
      <c r="J104" s="273"/>
      <c r="K104" s="274"/>
      <c r="L104" s="275"/>
      <c r="M104" s="275"/>
      <c r="AA104" s="57" t="str">
        <f t="shared" si="8"/>
        <v>X</v>
      </c>
    </row>
    <row r="105" spans="1:27" ht="12.75" customHeight="1" x14ac:dyDescent="0.2">
      <c r="A105" s="276" t="s">
        <v>238</v>
      </c>
      <c r="B105" s="276" t="s">
        <v>149</v>
      </c>
      <c r="C105" s="61" t="s">
        <v>55</v>
      </c>
      <c r="D105" s="62"/>
      <c r="E105" s="63"/>
      <c r="F105" s="63"/>
      <c r="G105" s="64"/>
      <c r="H105" s="138"/>
      <c r="I105" s="139"/>
      <c r="J105" s="159"/>
      <c r="N105" s="54"/>
      <c r="AA105" s="57" t="str">
        <f>CONCATENATE(MID(C105,1,2),IF(I105&lt;&gt;0,"O","X"))</f>
        <v>UIX</v>
      </c>
    </row>
    <row r="106" spans="1:27" x14ac:dyDescent="0.2">
      <c r="A106" s="277"/>
      <c r="B106" s="277"/>
      <c r="C106" s="61" t="s">
        <v>56</v>
      </c>
      <c r="D106" s="68" t="s">
        <v>4</v>
      </c>
      <c r="E106" s="69"/>
      <c r="F106" s="69"/>
      <c r="G106" s="70"/>
      <c r="H106" s="71" t="s">
        <v>267</v>
      </c>
      <c r="I106" s="44" t="s">
        <v>163</v>
      </c>
      <c r="J106" s="72"/>
      <c r="N106" s="54"/>
      <c r="Y106" s="52" t="str">
        <f t="shared" ref="Y106:Y125" si="13">MID(A106,14,2)</f>
        <v/>
      </c>
      <c r="AA106" s="57" t="str">
        <f t="shared" ref="AA106:AA135" si="14">CONCATENATE(MID(C106,1,2),IF(I106&lt;&gt;0,"O","X"))</f>
        <v>UIO</v>
      </c>
    </row>
    <row r="107" spans="1:27" x14ac:dyDescent="0.2">
      <c r="A107" s="277"/>
      <c r="B107" s="277"/>
      <c r="C107" s="61" t="s">
        <v>57</v>
      </c>
      <c r="D107" s="68" t="s">
        <v>4</v>
      </c>
      <c r="E107" s="69"/>
      <c r="F107" s="69"/>
      <c r="G107" s="70"/>
      <c r="H107" s="71" t="s">
        <v>268</v>
      </c>
      <c r="I107" s="44" t="s">
        <v>164</v>
      </c>
      <c r="J107" s="72"/>
      <c r="N107" s="54"/>
      <c r="Y107" s="52" t="str">
        <f t="shared" si="13"/>
        <v/>
      </c>
      <c r="AA107" s="57" t="str">
        <f t="shared" si="14"/>
        <v>UIO</v>
      </c>
    </row>
    <row r="108" spans="1:27" x14ac:dyDescent="0.2">
      <c r="A108" s="277"/>
      <c r="B108" s="277"/>
      <c r="C108" s="61" t="s">
        <v>58</v>
      </c>
      <c r="D108" s="68" t="s">
        <v>4</v>
      </c>
      <c r="E108" s="69"/>
      <c r="F108" s="69"/>
      <c r="G108" s="70"/>
      <c r="H108" s="71" t="s">
        <v>269</v>
      </c>
      <c r="I108" s="44" t="s">
        <v>165</v>
      </c>
      <c r="J108" s="72"/>
      <c r="N108" s="54"/>
      <c r="Y108" s="52" t="str">
        <f t="shared" si="13"/>
        <v/>
      </c>
      <c r="AA108" s="57" t="str">
        <f t="shared" si="14"/>
        <v>UIO</v>
      </c>
    </row>
    <row r="109" spans="1:27" x14ac:dyDescent="0.2">
      <c r="A109" s="277"/>
      <c r="B109" s="277"/>
      <c r="C109" s="61" t="s">
        <v>110</v>
      </c>
      <c r="D109" s="68"/>
      <c r="E109" s="69"/>
      <c r="F109" s="69"/>
      <c r="G109" s="70" t="s">
        <v>4</v>
      </c>
      <c r="H109" s="71" t="s">
        <v>270</v>
      </c>
      <c r="I109" s="44" t="s">
        <v>166</v>
      </c>
      <c r="J109" s="72"/>
      <c r="N109" s="54"/>
      <c r="Y109" s="52" t="str">
        <f t="shared" si="13"/>
        <v/>
      </c>
      <c r="AA109" s="57" t="str">
        <f t="shared" si="14"/>
        <v>UIO</v>
      </c>
    </row>
    <row r="110" spans="1:27" x14ac:dyDescent="0.2">
      <c r="A110" s="277"/>
      <c r="B110" s="277"/>
      <c r="C110" s="61" t="s">
        <v>112</v>
      </c>
      <c r="D110" s="68"/>
      <c r="E110" s="69"/>
      <c r="F110" s="69"/>
      <c r="G110" s="70" t="s">
        <v>4</v>
      </c>
      <c r="H110" s="71" t="s">
        <v>270</v>
      </c>
      <c r="I110" s="44" t="s">
        <v>167</v>
      </c>
      <c r="J110" s="72"/>
      <c r="L110" s="73"/>
      <c r="N110" s="54"/>
      <c r="Y110" s="52" t="str">
        <f t="shared" si="13"/>
        <v/>
      </c>
      <c r="AA110" s="57" t="str">
        <f t="shared" si="14"/>
        <v>UIO</v>
      </c>
    </row>
    <row r="111" spans="1:27" x14ac:dyDescent="0.2">
      <c r="A111" s="277"/>
      <c r="B111" s="277"/>
      <c r="C111" s="61" t="s">
        <v>114</v>
      </c>
      <c r="D111" s="68"/>
      <c r="E111" s="69"/>
      <c r="F111" s="69"/>
      <c r="G111" s="70" t="s">
        <v>4</v>
      </c>
      <c r="H111" s="71" t="s">
        <v>271</v>
      </c>
      <c r="I111" s="44" t="s">
        <v>168</v>
      </c>
      <c r="J111" s="72"/>
      <c r="N111" s="54"/>
      <c r="Y111" s="52" t="str">
        <f t="shared" si="13"/>
        <v/>
      </c>
      <c r="AA111" s="57" t="str">
        <f t="shared" si="14"/>
        <v>UIO</v>
      </c>
    </row>
    <row r="112" spans="1:27" x14ac:dyDescent="0.2">
      <c r="A112" s="277"/>
      <c r="B112" s="277"/>
      <c r="C112" s="61" t="s">
        <v>116</v>
      </c>
      <c r="D112" s="68"/>
      <c r="E112" s="69"/>
      <c r="F112" s="69"/>
      <c r="G112" s="70" t="s">
        <v>4</v>
      </c>
      <c r="H112" s="71" t="s">
        <v>271</v>
      </c>
      <c r="I112" s="44" t="s">
        <v>169</v>
      </c>
      <c r="J112" s="72"/>
      <c r="N112" s="54"/>
      <c r="Y112" s="52" t="str">
        <f t="shared" si="13"/>
        <v/>
      </c>
      <c r="AA112" s="57" t="str">
        <f t="shared" si="14"/>
        <v>UIO</v>
      </c>
    </row>
    <row r="113" spans="1:27" x14ac:dyDescent="0.2">
      <c r="A113" s="277"/>
      <c r="B113" s="277"/>
      <c r="C113" s="61" t="s">
        <v>118</v>
      </c>
      <c r="D113" s="68"/>
      <c r="E113" s="69"/>
      <c r="F113" s="69"/>
      <c r="G113" s="70" t="s">
        <v>4</v>
      </c>
      <c r="H113" s="71" t="s">
        <v>272</v>
      </c>
      <c r="I113" s="44" t="s">
        <v>170</v>
      </c>
      <c r="J113" s="72"/>
      <c r="N113" s="54"/>
      <c r="Y113" s="52" t="str">
        <f t="shared" si="13"/>
        <v/>
      </c>
      <c r="AA113" s="57" t="str">
        <f t="shared" si="14"/>
        <v>UIO</v>
      </c>
    </row>
    <row r="114" spans="1:27" x14ac:dyDescent="0.2">
      <c r="A114" s="277"/>
      <c r="B114" s="277"/>
      <c r="C114" s="61" t="s">
        <v>120</v>
      </c>
      <c r="D114" s="68"/>
      <c r="E114" s="69"/>
      <c r="F114" s="69"/>
      <c r="G114" s="70" t="s">
        <v>4</v>
      </c>
      <c r="H114" s="71" t="s">
        <v>272</v>
      </c>
      <c r="I114" s="44" t="s">
        <v>171</v>
      </c>
      <c r="J114" s="72"/>
      <c r="N114" s="54"/>
      <c r="Y114" s="52" t="str">
        <f t="shared" si="13"/>
        <v/>
      </c>
      <c r="AA114" s="57" t="str">
        <f t="shared" si="14"/>
        <v>UIO</v>
      </c>
    </row>
    <row r="115" spans="1:27" x14ac:dyDescent="0.2">
      <c r="A115" s="277"/>
      <c r="B115" s="277"/>
      <c r="C115" s="74" t="s">
        <v>122</v>
      </c>
      <c r="D115" s="75"/>
      <c r="E115" s="76"/>
      <c r="F115" s="76"/>
      <c r="G115" s="77"/>
      <c r="H115" s="136"/>
      <c r="I115" s="142"/>
      <c r="J115" s="137"/>
      <c r="L115" s="73"/>
      <c r="N115" s="54"/>
      <c r="Y115" s="52" t="str">
        <f t="shared" si="13"/>
        <v/>
      </c>
      <c r="AA115" s="57" t="str">
        <f t="shared" si="14"/>
        <v>UIX</v>
      </c>
    </row>
    <row r="116" spans="1:27" x14ac:dyDescent="0.2">
      <c r="A116" s="277"/>
      <c r="B116" s="277"/>
      <c r="C116" s="145" t="s">
        <v>59</v>
      </c>
      <c r="D116" s="82"/>
      <c r="E116" s="83"/>
      <c r="F116" s="83"/>
      <c r="G116" s="84"/>
      <c r="H116" s="150" t="s">
        <v>270</v>
      </c>
      <c r="I116" s="132" t="s">
        <v>172</v>
      </c>
      <c r="J116" s="67"/>
      <c r="N116" s="54"/>
      <c r="Y116" s="52" t="str">
        <f t="shared" si="13"/>
        <v/>
      </c>
      <c r="AA116" s="57" t="str">
        <f t="shared" si="14"/>
        <v>DOO</v>
      </c>
    </row>
    <row r="117" spans="1:27" x14ac:dyDescent="0.2">
      <c r="A117" s="277"/>
      <c r="B117" s="277"/>
      <c r="C117" s="61" t="s">
        <v>60</v>
      </c>
      <c r="D117" s="68"/>
      <c r="E117" s="69"/>
      <c r="F117" s="69"/>
      <c r="G117" s="70"/>
      <c r="H117" s="71" t="s">
        <v>271</v>
      </c>
      <c r="I117" s="43" t="s">
        <v>173</v>
      </c>
      <c r="J117" s="72"/>
      <c r="N117" s="54"/>
      <c r="Y117" s="52" t="str">
        <f t="shared" si="13"/>
        <v/>
      </c>
      <c r="AA117" s="57" t="str">
        <f t="shared" si="14"/>
        <v>DOO</v>
      </c>
    </row>
    <row r="118" spans="1:27" x14ac:dyDescent="0.2">
      <c r="A118" s="277"/>
      <c r="B118" s="277"/>
      <c r="C118" s="61" t="s">
        <v>61</v>
      </c>
      <c r="D118" s="68"/>
      <c r="E118" s="69"/>
      <c r="F118" s="69"/>
      <c r="G118" s="70"/>
      <c r="H118" s="71" t="s">
        <v>272</v>
      </c>
      <c r="I118" s="43" t="s">
        <v>174</v>
      </c>
      <c r="J118" s="72"/>
      <c r="N118" s="54"/>
      <c r="Y118" s="52" t="str">
        <f t="shared" si="13"/>
        <v/>
      </c>
      <c r="AA118" s="57" t="str">
        <f t="shared" si="14"/>
        <v>DOO</v>
      </c>
    </row>
    <row r="119" spans="1:27" x14ac:dyDescent="0.2">
      <c r="A119" s="277"/>
      <c r="B119" s="277"/>
      <c r="C119" s="61" t="s">
        <v>62</v>
      </c>
      <c r="D119" s="68"/>
      <c r="E119" s="69"/>
      <c r="F119" s="69"/>
      <c r="G119" s="70"/>
      <c r="H119" s="71" t="s">
        <v>258</v>
      </c>
      <c r="I119" s="43" t="s">
        <v>175</v>
      </c>
      <c r="J119" s="72"/>
      <c r="N119" s="54"/>
      <c r="Y119" s="52" t="str">
        <f t="shared" si="13"/>
        <v/>
      </c>
      <c r="AA119" s="57" t="str">
        <f t="shared" si="14"/>
        <v>DOO</v>
      </c>
    </row>
    <row r="120" spans="1:27" x14ac:dyDescent="0.2">
      <c r="A120" s="277"/>
      <c r="B120" s="277"/>
      <c r="C120" s="61" t="s">
        <v>160</v>
      </c>
      <c r="D120" s="68"/>
      <c r="E120" s="69"/>
      <c r="F120" s="69"/>
      <c r="G120" s="70"/>
      <c r="H120" s="71" t="s">
        <v>300</v>
      </c>
      <c r="I120" s="43" t="s">
        <v>298</v>
      </c>
      <c r="J120" s="72"/>
      <c r="N120" s="54"/>
      <c r="Y120" s="52" t="str">
        <f t="shared" si="13"/>
        <v/>
      </c>
      <c r="AA120" s="57" t="str">
        <f t="shared" si="14"/>
        <v>DOO</v>
      </c>
    </row>
    <row r="121" spans="1:27" x14ac:dyDescent="0.2">
      <c r="A121" s="277"/>
      <c r="B121" s="277"/>
      <c r="C121" s="74" t="s">
        <v>161</v>
      </c>
      <c r="D121" s="75"/>
      <c r="E121" s="76"/>
      <c r="F121" s="76"/>
      <c r="G121" s="77"/>
      <c r="H121" s="78" t="s">
        <v>300</v>
      </c>
      <c r="I121" s="45" t="s">
        <v>299</v>
      </c>
      <c r="J121" s="79"/>
      <c r="N121" s="54"/>
      <c r="Y121" s="52" t="str">
        <f t="shared" si="13"/>
        <v/>
      </c>
      <c r="AA121" s="57" t="str">
        <f t="shared" si="14"/>
        <v>DOO</v>
      </c>
    </row>
    <row r="122" spans="1:27" x14ac:dyDescent="0.2">
      <c r="A122" s="277"/>
      <c r="B122" s="277"/>
      <c r="C122" s="145" t="s">
        <v>136</v>
      </c>
      <c r="D122" s="82"/>
      <c r="E122" s="83" t="s">
        <v>4</v>
      </c>
      <c r="F122" s="83"/>
      <c r="G122" s="84"/>
      <c r="H122" s="150" t="s">
        <v>273</v>
      </c>
      <c r="I122" s="132" t="s">
        <v>176</v>
      </c>
      <c r="J122" s="67"/>
      <c r="N122" s="54"/>
      <c r="Y122" s="52" t="str">
        <f t="shared" si="13"/>
        <v/>
      </c>
      <c r="AA122" s="57" t="str">
        <f t="shared" si="14"/>
        <v>AOO</v>
      </c>
    </row>
    <row r="123" spans="1:27" x14ac:dyDescent="0.2">
      <c r="A123" s="277"/>
      <c r="B123" s="277"/>
      <c r="C123" s="61" t="s">
        <v>137</v>
      </c>
      <c r="D123" s="68"/>
      <c r="E123" s="69" t="s">
        <v>4</v>
      </c>
      <c r="F123" s="69"/>
      <c r="G123" s="70"/>
      <c r="H123" s="71" t="s">
        <v>274</v>
      </c>
      <c r="I123" s="43" t="s">
        <v>177</v>
      </c>
      <c r="J123" s="72"/>
      <c r="N123" s="54"/>
      <c r="Y123" s="52" t="str">
        <f t="shared" si="13"/>
        <v/>
      </c>
      <c r="AA123" s="57" t="str">
        <f t="shared" si="14"/>
        <v>AOO</v>
      </c>
    </row>
    <row r="124" spans="1:27" x14ac:dyDescent="0.2">
      <c r="A124" s="277"/>
      <c r="B124" s="277"/>
      <c r="C124" s="61" t="s">
        <v>138</v>
      </c>
      <c r="D124" s="68"/>
      <c r="E124" s="69" t="s">
        <v>4</v>
      </c>
      <c r="F124" s="69"/>
      <c r="G124" s="70"/>
      <c r="H124" s="71" t="s">
        <v>275</v>
      </c>
      <c r="I124" s="43" t="s">
        <v>178</v>
      </c>
      <c r="J124" s="72"/>
      <c r="N124" s="54"/>
      <c r="Y124" s="52" t="str">
        <f t="shared" si="13"/>
        <v/>
      </c>
      <c r="AA124" s="57" t="str">
        <f t="shared" si="14"/>
        <v>AOO</v>
      </c>
    </row>
    <row r="125" spans="1:27" ht="12.75" customHeight="1" x14ac:dyDescent="0.2">
      <c r="A125" s="278"/>
      <c r="B125" s="278"/>
      <c r="C125" s="74" t="s">
        <v>139</v>
      </c>
      <c r="D125" s="75"/>
      <c r="E125" s="76" t="s">
        <v>4</v>
      </c>
      <c r="F125" s="76"/>
      <c r="G125" s="77"/>
      <c r="H125" s="78"/>
      <c r="I125" s="45"/>
      <c r="J125" s="79"/>
      <c r="N125" s="54"/>
      <c r="Y125" s="52" t="str">
        <f t="shared" si="13"/>
        <v/>
      </c>
      <c r="AA125" s="57" t="str">
        <f t="shared" si="14"/>
        <v>AOX</v>
      </c>
    </row>
    <row r="126" spans="1:27" s="54" customFormat="1" x14ac:dyDescent="0.2">
      <c r="I126" s="80"/>
      <c r="J126" s="143"/>
      <c r="L126" s="55"/>
      <c r="Y126" s="52" t="str">
        <f t="shared" ref="Y126" si="15">MID(A126,14,2)</f>
        <v/>
      </c>
      <c r="Z126" s="56"/>
      <c r="AA126" s="57" t="str">
        <f t="shared" ref="AA126:AA128" si="16">CONCATENATE(MID(C126,1,2),IF(I126&lt;&gt;0,"O","X"))</f>
        <v>X</v>
      </c>
    </row>
    <row r="127" spans="1:27" ht="16.5" customHeight="1" x14ac:dyDescent="0.2">
      <c r="A127" s="279" t="s">
        <v>104</v>
      </c>
      <c r="B127" s="281" t="s">
        <v>5</v>
      </c>
      <c r="C127" s="283" t="s">
        <v>237</v>
      </c>
      <c r="D127" s="285" t="s">
        <v>7</v>
      </c>
      <c r="E127" s="286"/>
      <c r="F127" s="286"/>
      <c r="G127" s="286"/>
      <c r="H127" s="287" t="s">
        <v>0</v>
      </c>
      <c r="I127" s="289" t="s">
        <v>2</v>
      </c>
      <c r="J127" s="272" t="s">
        <v>1</v>
      </c>
      <c r="K127" s="274"/>
      <c r="L127" s="275"/>
      <c r="M127" s="275"/>
      <c r="AA127" s="57" t="str">
        <f t="shared" si="16"/>
        <v>18O</v>
      </c>
    </row>
    <row r="128" spans="1:27" ht="26.25" customHeight="1" x14ac:dyDescent="0.2">
      <c r="A128" s="280"/>
      <c r="B128" s="282"/>
      <c r="C128" s="284"/>
      <c r="D128" s="58" t="s">
        <v>33</v>
      </c>
      <c r="E128" s="59" t="s">
        <v>6</v>
      </c>
      <c r="F128" s="58" t="s">
        <v>34</v>
      </c>
      <c r="G128" s="60" t="s">
        <v>3</v>
      </c>
      <c r="H128" s="288"/>
      <c r="I128" s="290"/>
      <c r="J128" s="273"/>
      <c r="K128" s="274"/>
      <c r="L128" s="275"/>
      <c r="M128" s="275"/>
      <c r="AA128" s="57" t="str">
        <f t="shared" si="16"/>
        <v>X</v>
      </c>
    </row>
    <row r="129" spans="1:27" ht="21.95" customHeight="1" x14ac:dyDescent="0.2">
      <c r="A129" s="276" t="s">
        <v>239</v>
      </c>
      <c r="B129" s="276" t="s">
        <v>179</v>
      </c>
      <c r="C129" s="148" t="s">
        <v>55</v>
      </c>
      <c r="D129" s="62" t="s">
        <v>4</v>
      </c>
      <c r="E129" s="63"/>
      <c r="F129" s="63"/>
      <c r="G129" s="64"/>
      <c r="H129" s="65" t="s">
        <v>258</v>
      </c>
      <c r="I129" s="66" t="s">
        <v>180</v>
      </c>
      <c r="J129" s="85"/>
      <c r="N129" s="54"/>
      <c r="AA129" s="57" t="str">
        <f>CONCATENATE(MID(C129,1,2),IF(I129&lt;&gt;0,"O","X"))</f>
        <v>UIO</v>
      </c>
    </row>
    <row r="130" spans="1:27" ht="21.95" customHeight="1" x14ac:dyDescent="0.2">
      <c r="A130" s="277"/>
      <c r="B130" s="277"/>
      <c r="C130" s="61" t="s">
        <v>56</v>
      </c>
      <c r="D130" s="68" t="s">
        <v>4</v>
      </c>
      <c r="E130" s="69"/>
      <c r="F130" s="69"/>
      <c r="G130" s="70"/>
      <c r="H130" s="71" t="s">
        <v>258</v>
      </c>
      <c r="I130" s="44" t="s">
        <v>181</v>
      </c>
      <c r="J130" s="72"/>
      <c r="N130" s="54"/>
      <c r="Y130" s="52" t="str">
        <f t="shared" ref="Y130:Y133" si="17">MID(A130,14,2)</f>
        <v/>
      </c>
      <c r="AA130" s="57" t="str">
        <f t="shared" ref="AA130:AA133" si="18">CONCATENATE(MID(C130,1,2),IF(I130&lt;&gt;0,"O","X"))</f>
        <v>UIO</v>
      </c>
    </row>
    <row r="131" spans="1:27" ht="21.75" customHeight="1" x14ac:dyDescent="0.2">
      <c r="A131" s="277"/>
      <c r="B131" s="277"/>
      <c r="C131" s="61" t="s">
        <v>57</v>
      </c>
      <c r="D131" s="68" t="s">
        <v>4</v>
      </c>
      <c r="E131" s="69"/>
      <c r="F131" s="69"/>
      <c r="G131" s="70"/>
      <c r="H131" s="71" t="s">
        <v>302</v>
      </c>
      <c r="I131" s="44" t="s">
        <v>301</v>
      </c>
      <c r="J131" s="86"/>
      <c r="N131" s="54"/>
      <c r="Y131" s="52" t="str">
        <f t="shared" si="17"/>
        <v/>
      </c>
      <c r="AA131" s="57" t="str">
        <f t="shared" si="18"/>
        <v>UIO</v>
      </c>
    </row>
    <row r="132" spans="1:27" ht="21.75" customHeight="1" x14ac:dyDescent="0.2">
      <c r="A132" s="278"/>
      <c r="B132" s="278"/>
      <c r="C132" s="74" t="s">
        <v>58</v>
      </c>
      <c r="D132" s="75"/>
      <c r="E132" s="76"/>
      <c r="F132" s="76"/>
      <c r="G132" s="77"/>
      <c r="H132" s="78" t="s">
        <v>302</v>
      </c>
      <c r="I132" s="81" t="s">
        <v>304</v>
      </c>
      <c r="J132" s="79" t="s">
        <v>303</v>
      </c>
      <c r="L132" s="73"/>
      <c r="N132" s="54"/>
      <c r="Y132" s="52" t="str">
        <f t="shared" si="17"/>
        <v/>
      </c>
      <c r="AA132" s="57" t="str">
        <f t="shared" si="18"/>
        <v>UIO</v>
      </c>
    </row>
    <row r="133" spans="1:27" s="54" customFormat="1" x14ac:dyDescent="0.2">
      <c r="I133" s="80"/>
      <c r="J133" s="143"/>
      <c r="L133" s="55"/>
      <c r="Y133" s="52" t="str">
        <f t="shared" si="17"/>
        <v/>
      </c>
      <c r="Z133" s="56"/>
      <c r="AA133" s="57" t="str">
        <f t="shared" si="18"/>
        <v>X</v>
      </c>
    </row>
    <row r="134" spans="1:27" ht="16.5" customHeight="1" x14ac:dyDescent="0.2">
      <c r="A134" s="279" t="s">
        <v>104</v>
      </c>
      <c r="B134" s="281" t="s">
        <v>5</v>
      </c>
      <c r="C134" s="283" t="s">
        <v>237</v>
      </c>
      <c r="D134" s="285" t="s">
        <v>7</v>
      </c>
      <c r="E134" s="286"/>
      <c r="F134" s="286"/>
      <c r="G134" s="286"/>
      <c r="H134" s="287" t="s">
        <v>0</v>
      </c>
      <c r="I134" s="289" t="s">
        <v>2</v>
      </c>
      <c r="J134" s="272" t="s">
        <v>1</v>
      </c>
      <c r="K134" s="274"/>
      <c r="L134" s="275"/>
      <c r="M134" s="275"/>
      <c r="AA134" s="57" t="str">
        <f t="shared" si="14"/>
        <v>18O</v>
      </c>
    </row>
    <row r="135" spans="1:27" ht="26.25" customHeight="1" x14ac:dyDescent="0.2">
      <c r="A135" s="280"/>
      <c r="B135" s="282"/>
      <c r="C135" s="284"/>
      <c r="D135" s="58" t="s">
        <v>33</v>
      </c>
      <c r="E135" s="59" t="s">
        <v>6</v>
      </c>
      <c r="F135" s="58" t="s">
        <v>34</v>
      </c>
      <c r="G135" s="60" t="s">
        <v>3</v>
      </c>
      <c r="H135" s="288"/>
      <c r="I135" s="290"/>
      <c r="J135" s="273"/>
      <c r="K135" s="274"/>
      <c r="L135" s="275"/>
      <c r="M135" s="275"/>
      <c r="AA135" s="57" t="str">
        <f t="shared" si="14"/>
        <v>X</v>
      </c>
    </row>
    <row r="136" spans="1:27" ht="21.95" customHeight="1" x14ac:dyDescent="0.2">
      <c r="A136" s="276" t="s">
        <v>240</v>
      </c>
      <c r="B136" s="276" t="s">
        <v>179</v>
      </c>
      <c r="C136" s="148" t="s">
        <v>55</v>
      </c>
      <c r="D136" s="62"/>
      <c r="E136" s="63"/>
      <c r="F136" s="63"/>
      <c r="G136" s="64"/>
      <c r="H136" s="65" t="s">
        <v>305</v>
      </c>
      <c r="I136" s="66" t="s">
        <v>130</v>
      </c>
      <c r="J136" s="85"/>
      <c r="N136" s="54"/>
      <c r="AA136" s="57" t="str">
        <f>CONCATENATE(MID(C136,1,2),IF(I136&lt;&gt;0,"O","X"))</f>
        <v>UIO</v>
      </c>
    </row>
    <row r="137" spans="1:27" ht="21.95" customHeight="1" x14ac:dyDescent="0.2">
      <c r="A137" s="277"/>
      <c r="B137" s="277"/>
      <c r="C137" s="61" t="s">
        <v>56</v>
      </c>
      <c r="D137" s="68"/>
      <c r="E137" s="69"/>
      <c r="F137" s="69"/>
      <c r="G137" s="70"/>
      <c r="H137" s="71" t="s">
        <v>306</v>
      </c>
      <c r="I137" s="44" t="s">
        <v>207</v>
      </c>
      <c r="J137" s="72"/>
      <c r="N137" s="54"/>
      <c r="Y137" s="52" t="str">
        <f t="shared" ref="Y137:Y140" si="19">MID(A137,14,2)</f>
        <v/>
      </c>
      <c r="AA137" s="57" t="str">
        <f t="shared" ref="AA137:AA142" si="20">CONCATENATE(MID(C137,1,2),IF(I137&lt;&gt;0,"O","X"))</f>
        <v>UIO</v>
      </c>
    </row>
    <row r="138" spans="1:27" ht="21.75" customHeight="1" x14ac:dyDescent="0.2">
      <c r="A138" s="277"/>
      <c r="B138" s="277"/>
      <c r="C138" s="61" t="s">
        <v>57</v>
      </c>
      <c r="D138" s="68"/>
      <c r="E138" s="69"/>
      <c r="F138" s="69"/>
      <c r="G138" s="70"/>
      <c r="H138" s="71" t="s">
        <v>307</v>
      </c>
      <c r="I138" s="44" t="s">
        <v>132</v>
      </c>
      <c r="J138" s="86"/>
      <c r="N138" s="54"/>
      <c r="Y138" s="52" t="str">
        <f t="shared" si="19"/>
        <v/>
      </c>
      <c r="AA138" s="57" t="str">
        <f t="shared" si="20"/>
        <v>UIO</v>
      </c>
    </row>
    <row r="139" spans="1:27" ht="21.75" customHeight="1" x14ac:dyDescent="0.2">
      <c r="A139" s="278"/>
      <c r="B139" s="278"/>
      <c r="C139" s="74" t="s">
        <v>58</v>
      </c>
      <c r="D139" s="75"/>
      <c r="E139" s="76"/>
      <c r="F139" s="76"/>
      <c r="G139" s="77"/>
      <c r="H139" s="136"/>
      <c r="I139" s="81" t="s">
        <v>208</v>
      </c>
      <c r="J139" s="137"/>
      <c r="L139" s="73"/>
      <c r="N139" s="54"/>
      <c r="Y139" s="52" t="str">
        <f t="shared" si="19"/>
        <v/>
      </c>
      <c r="AA139" s="57" t="str">
        <f t="shared" si="20"/>
        <v>UIO</v>
      </c>
    </row>
    <row r="140" spans="1:27" s="54" customFormat="1" x14ac:dyDescent="0.2">
      <c r="I140" s="80"/>
      <c r="J140" s="143"/>
      <c r="L140" s="55"/>
      <c r="Y140" s="52" t="str">
        <f t="shared" si="19"/>
        <v/>
      </c>
      <c r="Z140" s="56"/>
      <c r="AA140" s="57" t="str">
        <f t="shared" si="20"/>
        <v>X</v>
      </c>
    </row>
    <row r="141" spans="1:27" ht="16.5" customHeight="1" x14ac:dyDescent="0.2">
      <c r="A141" s="279" t="s">
        <v>104</v>
      </c>
      <c r="B141" s="281" t="s">
        <v>5</v>
      </c>
      <c r="C141" s="283"/>
      <c r="D141" s="285" t="s">
        <v>7</v>
      </c>
      <c r="E141" s="286"/>
      <c r="F141" s="286"/>
      <c r="G141" s="286"/>
      <c r="H141" s="287" t="s">
        <v>0</v>
      </c>
      <c r="I141" s="289" t="s">
        <v>2</v>
      </c>
      <c r="J141" s="272" t="s">
        <v>1</v>
      </c>
      <c r="K141" s="274"/>
      <c r="L141" s="275"/>
      <c r="M141" s="275"/>
      <c r="AA141" s="57" t="str">
        <f t="shared" si="20"/>
        <v>O</v>
      </c>
    </row>
    <row r="142" spans="1:27" ht="26.25" customHeight="1" x14ac:dyDescent="0.2">
      <c r="A142" s="280"/>
      <c r="B142" s="282"/>
      <c r="C142" s="284"/>
      <c r="D142" s="58" t="s">
        <v>33</v>
      </c>
      <c r="E142" s="59" t="s">
        <v>6</v>
      </c>
      <c r="F142" s="58" t="s">
        <v>34</v>
      </c>
      <c r="G142" s="60" t="s">
        <v>3</v>
      </c>
      <c r="H142" s="288"/>
      <c r="I142" s="290"/>
      <c r="J142" s="273"/>
      <c r="K142" s="274"/>
      <c r="L142" s="275"/>
      <c r="M142" s="275"/>
      <c r="AA142" s="57" t="str">
        <f t="shared" si="20"/>
        <v>X</v>
      </c>
    </row>
    <row r="143" spans="1:27" ht="21.95" customHeight="1" x14ac:dyDescent="0.2">
      <c r="A143" s="276" t="s">
        <v>241</v>
      </c>
      <c r="B143" s="276" t="s">
        <v>192</v>
      </c>
      <c r="C143" s="61" t="s">
        <v>193</v>
      </c>
      <c r="D143" s="62"/>
      <c r="E143" s="63"/>
      <c r="F143" s="63"/>
      <c r="G143" s="64"/>
      <c r="H143" s="65" t="s">
        <v>262</v>
      </c>
      <c r="I143" s="66" t="s">
        <v>194</v>
      </c>
      <c r="J143" s="85"/>
      <c r="N143" s="54"/>
      <c r="AA143" s="57" t="str">
        <f>CONCATENATE(MID(C143,1,2),IF(I143&lt;&gt;0,"O","X"))</f>
        <v>AMO</v>
      </c>
    </row>
    <row r="144" spans="1:27" ht="21.95" customHeight="1" x14ac:dyDescent="0.2">
      <c r="A144" s="277"/>
      <c r="B144" s="277"/>
      <c r="C144" s="61" t="s">
        <v>195</v>
      </c>
      <c r="D144" s="68"/>
      <c r="E144" s="69"/>
      <c r="F144" s="69"/>
      <c r="G144" s="70"/>
      <c r="H144" s="71" t="s">
        <v>276</v>
      </c>
      <c r="I144" s="44" t="s">
        <v>196</v>
      </c>
      <c r="J144" s="72"/>
      <c r="N144" s="54"/>
      <c r="Y144" s="52" t="str">
        <f t="shared" ref="Y144:Y151" si="21">MID(A144,14,2)</f>
        <v/>
      </c>
      <c r="AA144" s="57" t="str">
        <f t="shared" ref="AA144:AA153" si="22">CONCATENATE(MID(C144,1,2),IF(I144&lt;&gt;0,"O","X"))</f>
        <v>AMO</v>
      </c>
    </row>
    <row r="145" spans="1:27" ht="21.95" customHeight="1" x14ac:dyDescent="0.2">
      <c r="A145" s="277"/>
      <c r="B145" s="277"/>
      <c r="C145" s="172" t="s">
        <v>197</v>
      </c>
      <c r="D145" s="68"/>
      <c r="E145" s="69"/>
      <c r="F145" s="69"/>
      <c r="G145" s="70"/>
      <c r="H145" s="71" t="s">
        <v>257</v>
      </c>
      <c r="I145" s="44" t="s">
        <v>99</v>
      </c>
      <c r="J145" s="86"/>
      <c r="N145" s="54"/>
      <c r="Y145" s="52" t="str">
        <f t="shared" si="21"/>
        <v/>
      </c>
      <c r="AA145" s="57" t="str">
        <f t="shared" si="22"/>
        <v>AMO</v>
      </c>
    </row>
    <row r="146" spans="1:27" ht="21.95" customHeight="1" x14ac:dyDescent="0.2">
      <c r="A146" s="277"/>
      <c r="B146" s="277"/>
      <c r="C146" s="61" t="s">
        <v>198</v>
      </c>
      <c r="D146" s="68"/>
      <c r="E146" s="69"/>
      <c r="F146" s="69"/>
      <c r="G146" s="70"/>
      <c r="H146" s="71"/>
      <c r="I146" s="44"/>
      <c r="J146" s="72"/>
      <c r="N146" s="54"/>
      <c r="Y146" s="52" t="str">
        <f t="shared" si="21"/>
        <v/>
      </c>
      <c r="AA146" s="57" t="str">
        <f t="shared" si="22"/>
        <v>AMX</v>
      </c>
    </row>
    <row r="147" spans="1:27" ht="21.95" customHeight="1" x14ac:dyDescent="0.2">
      <c r="A147" s="277"/>
      <c r="B147" s="277"/>
      <c r="C147" s="61" t="s">
        <v>199</v>
      </c>
      <c r="D147" s="68"/>
      <c r="E147" s="69"/>
      <c r="F147" s="69"/>
      <c r="G147" s="70"/>
      <c r="H147" s="71"/>
      <c r="I147" s="44"/>
      <c r="J147" s="72"/>
      <c r="N147" s="54"/>
      <c r="Y147" s="52" t="str">
        <f t="shared" si="21"/>
        <v/>
      </c>
      <c r="AA147" s="57" t="str">
        <f t="shared" si="22"/>
        <v>AMX</v>
      </c>
    </row>
    <row r="148" spans="1:27" ht="21.95" customHeight="1" x14ac:dyDescent="0.2">
      <c r="A148" s="277"/>
      <c r="B148" s="277"/>
      <c r="C148" s="61" t="s">
        <v>200</v>
      </c>
      <c r="D148" s="68"/>
      <c r="E148" s="69"/>
      <c r="F148" s="69"/>
      <c r="G148" s="70"/>
      <c r="H148" s="71"/>
      <c r="I148" s="44"/>
      <c r="J148" s="72"/>
      <c r="N148" s="54"/>
      <c r="Y148" s="52" t="str">
        <f t="shared" si="21"/>
        <v/>
      </c>
      <c r="AA148" s="57" t="str">
        <f t="shared" si="22"/>
        <v>AMX</v>
      </c>
    </row>
    <row r="149" spans="1:27" ht="21.95" customHeight="1" x14ac:dyDescent="0.2">
      <c r="A149" s="277"/>
      <c r="B149" s="277"/>
      <c r="C149" s="61" t="s">
        <v>201</v>
      </c>
      <c r="D149" s="68"/>
      <c r="E149" s="69"/>
      <c r="F149" s="69"/>
      <c r="G149" s="70"/>
      <c r="H149" s="71"/>
      <c r="I149" s="44"/>
      <c r="J149" s="72"/>
      <c r="N149" s="54"/>
      <c r="Y149" s="52" t="str">
        <f t="shared" si="21"/>
        <v/>
      </c>
      <c r="AA149" s="57" t="str">
        <f t="shared" si="22"/>
        <v>AMX</v>
      </c>
    </row>
    <row r="150" spans="1:27" ht="21.95" customHeight="1" x14ac:dyDescent="0.2">
      <c r="A150" s="278"/>
      <c r="B150" s="278"/>
      <c r="C150" s="74" t="s">
        <v>192</v>
      </c>
      <c r="D150" s="75"/>
      <c r="E150" s="76"/>
      <c r="F150" s="76"/>
      <c r="G150" s="77"/>
      <c r="H150" s="78"/>
      <c r="I150" s="81"/>
      <c r="J150" s="79"/>
      <c r="L150" s="73"/>
      <c r="N150" s="54"/>
      <c r="Y150" s="52" t="str">
        <f t="shared" si="21"/>
        <v/>
      </c>
      <c r="AA150" s="57" t="str">
        <f t="shared" si="22"/>
        <v>AMX</v>
      </c>
    </row>
    <row r="151" spans="1:27" s="54" customFormat="1" ht="15.75" x14ac:dyDescent="0.25">
      <c r="A151" s="187"/>
      <c r="I151" s="80"/>
      <c r="J151" s="143"/>
      <c r="L151" s="55"/>
      <c r="Y151" s="52" t="str">
        <f t="shared" si="21"/>
        <v/>
      </c>
      <c r="Z151" s="56"/>
      <c r="AA151" s="57" t="str">
        <f t="shared" si="22"/>
        <v>X</v>
      </c>
    </row>
    <row r="152" spans="1:27" ht="16.5" customHeight="1" x14ac:dyDescent="0.2">
      <c r="A152" s="279" t="s">
        <v>104</v>
      </c>
      <c r="B152" s="281" t="s">
        <v>5</v>
      </c>
      <c r="C152" s="283"/>
      <c r="D152" s="285" t="s">
        <v>7</v>
      </c>
      <c r="E152" s="286"/>
      <c r="F152" s="286"/>
      <c r="G152" s="286"/>
      <c r="H152" s="287" t="s">
        <v>0</v>
      </c>
      <c r="I152" s="289" t="s">
        <v>2</v>
      </c>
      <c r="J152" s="272" t="s">
        <v>1</v>
      </c>
      <c r="K152" s="274"/>
      <c r="L152" s="275"/>
      <c r="M152" s="275"/>
      <c r="AA152" s="57" t="str">
        <f t="shared" si="22"/>
        <v>O</v>
      </c>
    </row>
    <row r="153" spans="1:27" ht="26.25" customHeight="1" x14ac:dyDescent="0.2">
      <c r="A153" s="280"/>
      <c r="B153" s="282"/>
      <c r="C153" s="284"/>
      <c r="D153" s="58" t="s">
        <v>33</v>
      </c>
      <c r="E153" s="59" t="s">
        <v>6</v>
      </c>
      <c r="F153" s="58" t="s">
        <v>34</v>
      </c>
      <c r="G153" s="60" t="s">
        <v>3</v>
      </c>
      <c r="H153" s="288"/>
      <c r="I153" s="290"/>
      <c r="J153" s="273"/>
      <c r="K153" s="274"/>
      <c r="L153" s="275"/>
      <c r="M153" s="275"/>
      <c r="AA153" s="57" t="str">
        <f t="shared" si="22"/>
        <v>X</v>
      </c>
    </row>
    <row r="154" spans="1:27" ht="12.75" customHeight="1" x14ac:dyDescent="0.2">
      <c r="A154" s="276" t="s">
        <v>310</v>
      </c>
      <c r="B154" s="276" t="s">
        <v>149</v>
      </c>
      <c r="C154" s="61" t="s">
        <v>55</v>
      </c>
      <c r="D154" s="62"/>
      <c r="E154" s="63"/>
      <c r="F154" s="63"/>
      <c r="G154" s="64"/>
      <c r="H154" s="65" t="s">
        <v>255</v>
      </c>
      <c r="I154" s="66" t="s">
        <v>100</v>
      </c>
      <c r="J154" s="159"/>
      <c r="N154" s="54"/>
      <c r="AA154" s="57" t="str">
        <f>CONCATENATE(MID(C154,1,2),IF(I154&lt;&gt;0,"O","X"))</f>
        <v>UIO</v>
      </c>
    </row>
    <row r="155" spans="1:27" x14ac:dyDescent="0.2">
      <c r="A155" s="277"/>
      <c r="B155" s="277"/>
      <c r="C155" s="61" t="s">
        <v>56</v>
      </c>
      <c r="D155" s="68"/>
      <c r="E155" s="69"/>
      <c r="F155" s="69"/>
      <c r="G155" s="70"/>
      <c r="H155" s="71" t="s">
        <v>256</v>
      </c>
      <c r="I155" s="44" t="s">
        <v>101</v>
      </c>
      <c r="J155" s="86"/>
      <c r="N155" s="54"/>
      <c r="Y155" s="52" t="str">
        <f t="shared" ref="Y155:Y174" si="23">MID(A155,14,2)</f>
        <v/>
      </c>
      <c r="AA155" s="57" t="str">
        <f t="shared" ref="AA155:AA174" si="24">CONCATENATE(MID(C155,1,2),IF(I155&lt;&gt;0,"O","X"))</f>
        <v>UIO</v>
      </c>
    </row>
    <row r="156" spans="1:27" x14ac:dyDescent="0.2">
      <c r="A156" s="277"/>
      <c r="B156" s="277"/>
      <c r="C156" s="61" t="s">
        <v>57</v>
      </c>
      <c r="D156" s="68"/>
      <c r="E156" s="69"/>
      <c r="F156" s="69"/>
      <c r="G156" s="70"/>
      <c r="H156" s="71" t="s">
        <v>419</v>
      </c>
      <c r="I156" s="44" t="s">
        <v>420</v>
      </c>
      <c r="J156" s="86"/>
      <c r="N156" s="54"/>
      <c r="Y156" s="52" t="str">
        <f t="shared" si="23"/>
        <v/>
      </c>
      <c r="AA156" s="57" t="str">
        <f t="shared" si="24"/>
        <v>UIO</v>
      </c>
    </row>
    <row r="157" spans="1:27" x14ac:dyDescent="0.2">
      <c r="A157" s="277"/>
      <c r="B157" s="277"/>
      <c r="C157" s="61" t="s">
        <v>58</v>
      </c>
      <c r="D157" s="68"/>
      <c r="E157" s="69"/>
      <c r="F157" s="69"/>
      <c r="G157" s="70"/>
      <c r="H157" s="71" t="s">
        <v>421</v>
      </c>
      <c r="I157" s="44" t="s">
        <v>422</v>
      </c>
      <c r="J157" s="86"/>
      <c r="N157" s="54"/>
      <c r="Y157" s="52" t="str">
        <f t="shared" si="23"/>
        <v/>
      </c>
      <c r="AA157" s="57" t="str">
        <f t="shared" si="24"/>
        <v>UIO</v>
      </c>
    </row>
    <row r="158" spans="1:27" x14ac:dyDescent="0.2">
      <c r="A158" s="277"/>
      <c r="B158" s="277"/>
      <c r="C158" s="61" t="s">
        <v>110</v>
      </c>
      <c r="D158" s="68"/>
      <c r="E158" s="69"/>
      <c r="F158" s="69"/>
      <c r="G158" s="70"/>
      <c r="H158" s="71" t="s">
        <v>257</v>
      </c>
      <c r="I158" s="44" t="s">
        <v>102</v>
      </c>
      <c r="J158" s="86"/>
      <c r="N158" s="54"/>
      <c r="Y158" s="52" t="str">
        <f t="shared" si="23"/>
        <v/>
      </c>
      <c r="AA158" s="57" t="str">
        <f t="shared" si="24"/>
        <v>UIO</v>
      </c>
    </row>
    <row r="159" spans="1:27" x14ac:dyDescent="0.2">
      <c r="A159" s="277"/>
      <c r="B159" s="277"/>
      <c r="C159" s="61" t="s">
        <v>112</v>
      </c>
      <c r="D159" s="68"/>
      <c r="E159" s="69"/>
      <c r="F159" s="69"/>
      <c r="G159" s="70"/>
      <c r="H159" s="71" t="s">
        <v>257</v>
      </c>
      <c r="I159" s="44" t="s">
        <v>103</v>
      </c>
      <c r="J159" s="86"/>
      <c r="L159" s="73"/>
      <c r="N159" s="54"/>
      <c r="Y159" s="52" t="str">
        <f t="shared" si="23"/>
        <v/>
      </c>
      <c r="AA159" s="57" t="str">
        <f t="shared" si="24"/>
        <v>UIO</v>
      </c>
    </row>
    <row r="160" spans="1:27" x14ac:dyDescent="0.2">
      <c r="A160" s="277"/>
      <c r="B160" s="277"/>
      <c r="C160" s="61" t="s">
        <v>114</v>
      </c>
      <c r="D160" s="68"/>
      <c r="E160" s="69"/>
      <c r="F160" s="69"/>
      <c r="G160" s="70"/>
      <c r="H160" s="160"/>
      <c r="I160" s="161"/>
      <c r="J160" s="171"/>
      <c r="N160" s="54"/>
      <c r="Y160" s="52" t="str">
        <f t="shared" si="23"/>
        <v/>
      </c>
      <c r="AA160" s="57" t="str">
        <f t="shared" si="24"/>
        <v>UIX</v>
      </c>
    </row>
    <row r="161" spans="1:27" x14ac:dyDescent="0.2">
      <c r="A161" s="277"/>
      <c r="B161" s="277"/>
      <c r="C161" s="61" t="s">
        <v>116</v>
      </c>
      <c r="D161" s="68"/>
      <c r="E161" s="69"/>
      <c r="F161" s="69"/>
      <c r="G161" s="70"/>
      <c r="H161" s="160"/>
      <c r="I161" s="161"/>
      <c r="J161" s="171"/>
      <c r="N161" s="54"/>
      <c r="Y161" s="52" t="str">
        <f t="shared" si="23"/>
        <v/>
      </c>
      <c r="AA161" s="57" t="str">
        <f t="shared" si="24"/>
        <v>UIX</v>
      </c>
    </row>
    <row r="162" spans="1:27" x14ac:dyDescent="0.2">
      <c r="A162" s="277"/>
      <c r="B162" s="277"/>
      <c r="C162" s="61" t="s">
        <v>118</v>
      </c>
      <c r="D162" s="68"/>
      <c r="E162" s="69"/>
      <c r="F162" s="69"/>
      <c r="G162" s="70"/>
      <c r="H162" s="160"/>
      <c r="I162" s="161"/>
      <c r="J162" s="171"/>
      <c r="N162" s="54"/>
      <c r="Y162" s="52" t="str">
        <f t="shared" si="23"/>
        <v/>
      </c>
      <c r="AA162" s="57" t="str">
        <f t="shared" si="24"/>
        <v>UIX</v>
      </c>
    </row>
    <row r="163" spans="1:27" x14ac:dyDescent="0.2">
      <c r="A163" s="277"/>
      <c r="B163" s="277"/>
      <c r="C163" s="61" t="s">
        <v>120</v>
      </c>
      <c r="D163" s="68"/>
      <c r="E163" s="69"/>
      <c r="F163" s="69"/>
      <c r="G163" s="70"/>
      <c r="H163" s="160"/>
      <c r="I163" s="161"/>
      <c r="J163" s="171"/>
      <c r="N163" s="54"/>
      <c r="Y163" s="52" t="str">
        <f t="shared" si="23"/>
        <v/>
      </c>
      <c r="AA163" s="57" t="str">
        <f t="shared" si="24"/>
        <v>UIX</v>
      </c>
    </row>
    <row r="164" spans="1:27" x14ac:dyDescent="0.2">
      <c r="A164" s="277"/>
      <c r="B164" s="277"/>
      <c r="C164" s="74" t="s">
        <v>122</v>
      </c>
      <c r="D164" s="75"/>
      <c r="E164" s="76"/>
      <c r="F164" s="76"/>
      <c r="G164" s="77"/>
      <c r="H164" s="162"/>
      <c r="I164" s="163"/>
      <c r="J164" s="164"/>
      <c r="L164" s="73"/>
      <c r="N164" s="54"/>
      <c r="Y164" s="52" t="str">
        <f t="shared" si="23"/>
        <v/>
      </c>
      <c r="AA164" s="57" t="str">
        <f t="shared" si="24"/>
        <v>UIX</v>
      </c>
    </row>
    <row r="165" spans="1:27" x14ac:dyDescent="0.2">
      <c r="A165" s="277"/>
      <c r="B165" s="277"/>
      <c r="C165" s="145" t="s">
        <v>59</v>
      </c>
      <c r="D165" s="82"/>
      <c r="E165" s="83"/>
      <c r="F165" s="83"/>
      <c r="G165" s="84"/>
      <c r="H165" s="167"/>
      <c r="I165" s="168"/>
      <c r="J165" s="170"/>
      <c r="N165" s="54"/>
      <c r="Y165" s="52" t="str">
        <f t="shared" si="23"/>
        <v/>
      </c>
      <c r="AA165" s="57" t="str">
        <f t="shared" si="24"/>
        <v>DOX</v>
      </c>
    </row>
    <row r="166" spans="1:27" x14ac:dyDescent="0.2">
      <c r="A166" s="277"/>
      <c r="B166" s="277"/>
      <c r="C166" s="61" t="s">
        <v>60</v>
      </c>
      <c r="D166" s="68"/>
      <c r="E166" s="69"/>
      <c r="F166" s="69"/>
      <c r="G166" s="70"/>
      <c r="H166" s="160"/>
      <c r="I166" s="169"/>
      <c r="J166" s="171"/>
      <c r="N166" s="54"/>
      <c r="Y166" s="52" t="str">
        <f t="shared" si="23"/>
        <v/>
      </c>
      <c r="AA166" s="57" t="str">
        <f t="shared" si="24"/>
        <v>DOX</v>
      </c>
    </row>
    <row r="167" spans="1:27" x14ac:dyDescent="0.2">
      <c r="A167" s="277"/>
      <c r="B167" s="277"/>
      <c r="C167" s="61" t="s">
        <v>61</v>
      </c>
      <c r="D167" s="68"/>
      <c r="E167" s="69"/>
      <c r="F167" s="69"/>
      <c r="G167" s="70"/>
      <c r="H167" s="160"/>
      <c r="I167" s="169"/>
      <c r="J167" s="171"/>
      <c r="N167" s="54"/>
      <c r="Y167" s="52" t="str">
        <f t="shared" si="23"/>
        <v/>
      </c>
      <c r="AA167" s="57" t="str">
        <f t="shared" si="24"/>
        <v>DOX</v>
      </c>
    </row>
    <row r="168" spans="1:27" x14ac:dyDescent="0.2">
      <c r="A168" s="277"/>
      <c r="B168" s="277"/>
      <c r="C168" s="61" t="s">
        <v>62</v>
      </c>
      <c r="D168" s="68"/>
      <c r="E168" s="69"/>
      <c r="F168" s="69"/>
      <c r="G168" s="70"/>
      <c r="H168" s="160"/>
      <c r="I168" s="169"/>
      <c r="J168" s="171"/>
      <c r="N168" s="54"/>
      <c r="Y168" s="52" t="str">
        <f t="shared" si="23"/>
        <v/>
      </c>
      <c r="AA168" s="57" t="str">
        <f t="shared" si="24"/>
        <v>DOX</v>
      </c>
    </row>
    <row r="169" spans="1:27" x14ac:dyDescent="0.2">
      <c r="A169" s="277"/>
      <c r="B169" s="277"/>
      <c r="C169" s="61" t="s">
        <v>160</v>
      </c>
      <c r="D169" s="68"/>
      <c r="E169" s="69"/>
      <c r="F169" s="69"/>
      <c r="G169" s="70"/>
      <c r="H169" s="71"/>
      <c r="I169" s="43"/>
      <c r="J169" s="72"/>
      <c r="N169" s="54"/>
      <c r="Y169" s="52" t="str">
        <f t="shared" si="23"/>
        <v/>
      </c>
      <c r="AA169" s="57" t="str">
        <f t="shared" si="24"/>
        <v>DOX</v>
      </c>
    </row>
    <row r="170" spans="1:27" x14ac:dyDescent="0.2">
      <c r="A170" s="277"/>
      <c r="B170" s="277"/>
      <c r="C170" s="74" t="s">
        <v>161</v>
      </c>
      <c r="D170" s="75"/>
      <c r="E170" s="76"/>
      <c r="F170" s="76"/>
      <c r="G170" s="77"/>
      <c r="H170" s="78"/>
      <c r="I170" s="45"/>
      <c r="J170" s="79"/>
      <c r="N170" s="54"/>
      <c r="Y170" s="52" t="str">
        <f t="shared" si="23"/>
        <v/>
      </c>
      <c r="AA170" s="57" t="str">
        <f t="shared" si="24"/>
        <v>DOX</v>
      </c>
    </row>
    <row r="171" spans="1:27" x14ac:dyDescent="0.2">
      <c r="A171" s="277"/>
      <c r="B171" s="277"/>
      <c r="C171" s="145" t="s">
        <v>136</v>
      </c>
      <c r="D171" s="82"/>
      <c r="E171" s="83"/>
      <c r="F171" s="83"/>
      <c r="G171" s="84"/>
      <c r="H171" s="150"/>
      <c r="I171" s="132"/>
      <c r="J171" s="67"/>
      <c r="N171" s="54"/>
      <c r="Y171" s="52" t="str">
        <f t="shared" si="23"/>
        <v/>
      </c>
      <c r="AA171" s="57" t="str">
        <f t="shared" si="24"/>
        <v>AOX</v>
      </c>
    </row>
    <row r="172" spans="1:27" x14ac:dyDescent="0.2">
      <c r="A172" s="277"/>
      <c r="B172" s="277"/>
      <c r="C172" s="61" t="s">
        <v>137</v>
      </c>
      <c r="D172" s="68"/>
      <c r="E172" s="69"/>
      <c r="F172" s="69"/>
      <c r="G172" s="70"/>
      <c r="H172" s="71"/>
      <c r="I172" s="43"/>
      <c r="J172" s="72"/>
      <c r="N172" s="54"/>
      <c r="Y172" s="52" t="str">
        <f t="shared" si="23"/>
        <v/>
      </c>
      <c r="AA172" s="57" t="str">
        <f t="shared" si="24"/>
        <v>AOX</v>
      </c>
    </row>
    <row r="173" spans="1:27" x14ac:dyDescent="0.2">
      <c r="A173" s="277"/>
      <c r="B173" s="277"/>
      <c r="C173" s="61" t="s">
        <v>138</v>
      </c>
      <c r="D173" s="68"/>
      <c r="E173" s="69"/>
      <c r="F173" s="69"/>
      <c r="G173" s="70"/>
      <c r="H173" s="71"/>
      <c r="I173" s="43"/>
      <c r="J173" s="72"/>
      <c r="N173" s="54"/>
      <c r="Y173" s="52" t="str">
        <f t="shared" si="23"/>
        <v/>
      </c>
      <c r="AA173" s="57" t="str">
        <f t="shared" si="24"/>
        <v>AOX</v>
      </c>
    </row>
    <row r="174" spans="1:27" ht="12.75" customHeight="1" x14ac:dyDescent="0.2">
      <c r="A174" s="278"/>
      <c r="B174" s="278"/>
      <c r="C174" s="74" t="s">
        <v>139</v>
      </c>
      <c r="D174" s="75"/>
      <c r="E174" s="76"/>
      <c r="F174" s="76"/>
      <c r="G174" s="77"/>
      <c r="H174" s="78"/>
      <c r="I174" s="45"/>
      <c r="J174" s="79"/>
      <c r="N174" s="54"/>
      <c r="Y174" s="52" t="str">
        <f t="shared" si="23"/>
        <v/>
      </c>
      <c r="AA174" s="57" t="str">
        <f t="shared" si="24"/>
        <v>AOX</v>
      </c>
    </row>
    <row r="175" spans="1:27" s="54" customFormat="1" x14ac:dyDescent="0.2">
      <c r="I175" s="80"/>
      <c r="J175" s="143"/>
      <c r="L175" s="55"/>
      <c r="Y175" s="52" t="str">
        <f t="shared" ref="Y175" si="25">MID(A175,14,2)</f>
        <v/>
      </c>
      <c r="Z175" s="56"/>
      <c r="AA175" s="57" t="str">
        <f t="shared" ref="AA175" si="26">CONCATENATE(MID(C175,1,2),IF(I175&lt;&gt;0,"O","X"))</f>
        <v>X</v>
      </c>
    </row>
    <row r="176" spans="1:27" s="54" customFormat="1" x14ac:dyDescent="0.2">
      <c r="H176" s="157"/>
      <c r="I176" s="158"/>
      <c r="J176" s="143"/>
      <c r="L176" s="55"/>
      <c r="Z176" s="56"/>
      <c r="AA176" s="57" t="str">
        <f t="shared" ref="AA176" si="27">CONCATENATE(MID(C176,1,2),IF(I176&lt;&gt;0,"O","X"))</f>
        <v>X</v>
      </c>
    </row>
    <row r="177" spans="1:27" x14ac:dyDescent="0.2">
      <c r="H177" s="52"/>
    </row>
    <row r="178" spans="1:27" x14ac:dyDescent="0.2">
      <c r="A178" s="11"/>
      <c r="B178" s="27" t="s">
        <v>19</v>
      </c>
      <c r="C178" s="87" t="s">
        <v>9</v>
      </c>
      <c r="D178" s="88" t="s">
        <v>10</v>
      </c>
      <c r="E178" s="89"/>
      <c r="F178" s="89"/>
      <c r="G178" s="89"/>
      <c r="H178" s="90"/>
      <c r="J178" s="49"/>
    </row>
    <row r="179" spans="1:27" x14ac:dyDescent="0.2">
      <c r="A179" s="11"/>
      <c r="B179" s="291">
        <f>SUM(C179:C183)</f>
        <v>0</v>
      </c>
      <c r="C179" s="91">
        <f>COUNTIF(B3:B176,"=eBM-800*")</f>
        <v>0</v>
      </c>
      <c r="D179" s="88" t="s">
        <v>42</v>
      </c>
      <c r="E179" s="89"/>
      <c r="F179" s="89"/>
      <c r="G179" s="89"/>
      <c r="H179" s="25">
        <f>5*C179</f>
        <v>0</v>
      </c>
      <c r="I179" s="53" t="s">
        <v>11</v>
      </c>
      <c r="J179" s="49"/>
    </row>
    <row r="180" spans="1:27" x14ac:dyDescent="0.2">
      <c r="A180" s="11"/>
      <c r="B180" s="292"/>
      <c r="C180" s="91">
        <f>COUNTIF(B3:B176,"=eBM-D800*")</f>
        <v>0</v>
      </c>
      <c r="D180" s="92" t="s">
        <v>43</v>
      </c>
      <c r="H180" s="18">
        <f>5*C180</f>
        <v>0</v>
      </c>
      <c r="I180" s="53" t="s">
        <v>11</v>
      </c>
      <c r="J180" s="143" t="s">
        <v>4</v>
      </c>
      <c r="K180" s="54" t="e">
        <f>COUNTIF(#REF!,J180)</f>
        <v>#REF!</v>
      </c>
    </row>
    <row r="181" spans="1:27" x14ac:dyDescent="0.2">
      <c r="A181" s="11"/>
      <c r="B181" s="292"/>
      <c r="C181" s="91">
        <f>COUNTIF(B3:B176,"=eBM-440*")</f>
        <v>0</v>
      </c>
      <c r="D181" s="92" t="s">
        <v>44</v>
      </c>
      <c r="H181" s="18">
        <f>5*C181</f>
        <v>0</v>
      </c>
      <c r="I181" s="53" t="s">
        <v>11</v>
      </c>
      <c r="J181" s="143" t="s">
        <v>13</v>
      </c>
      <c r="K181" s="54" t="e">
        <f>COUNTIF(#REF!,J181)</f>
        <v>#REF!</v>
      </c>
    </row>
    <row r="182" spans="1:27" x14ac:dyDescent="0.2">
      <c r="A182" s="11"/>
      <c r="B182" s="292"/>
      <c r="C182" s="91">
        <f>COUNTIF(B3:B176,"=eBM-404*")</f>
        <v>0</v>
      </c>
      <c r="D182" s="92" t="s">
        <v>45</v>
      </c>
      <c r="H182" s="18">
        <f>5*C182</f>
        <v>0</v>
      </c>
      <c r="I182" s="53" t="s">
        <v>11</v>
      </c>
    </row>
    <row r="183" spans="1:27" x14ac:dyDescent="0.2">
      <c r="A183" s="11"/>
      <c r="B183" s="293"/>
      <c r="C183" s="93">
        <f>COUNTIF(B2:B176,"=eBM-D400R4*")</f>
        <v>0</v>
      </c>
      <c r="D183" s="94" t="s">
        <v>52</v>
      </c>
      <c r="E183" s="95"/>
      <c r="F183" s="95"/>
      <c r="G183" s="95"/>
      <c r="H183" s="19">
        <f>5*C183</f>
        <v>0</v>
      </c>
      <c r="I183" s="53" t="s">
        <v>11</v>
      </c>
    </row>
    <row r="184" spans="1:27" x14ac:dyDescent="0.2">
      <c r="A184" s="11"/>
      <c r="B184" s="9"/>
      <c r="C184" s="93">
        <v>2</v>
      </c>
      <c r="D184" s="96" t="s">
        <v>46</v>
      </c>
      <c r="E184" s="95"/>
      <c r="F184" s="95"/>
      <c r="G184" s="95"/>
      <c r="H184" s="19">
        <f>6*C184</f>
        <v>12</v>
      </c>
      <c r="I184" s="53" t="s">
        <v>11</v>
      </c>
      <c r="J184" s="97"/>
      <c r="K184" s="151"/>
    </row>
    <row r="185" spans="1:27" x14ac:dyDescent="0.2">
      <c r="A185" s="10"/>
      <c r="B185" s="10"/>
      <c r="G185" s="98" t="s">
        <v>41</v>
      </c>
      <c r="H185" s="99">
        <f>SUM(H178:H184)</f>
        <v>12</v>
      </c>
      <c r="I185" s="100" t="s">
        <v>11</v>
      </c>
      <c r="J185" s="101" t="s">
        <v>15</v>
      </c>
      <c r="K185" s="152" t="e">
        <f>SUM(K180:K184)</f>
        <v>#REF!</v>
      </c>
      <c r="L185" s="102" t="s">
        <v>14</v>
      </c>
    </row>
    <row r="186" spans="1:27" x14ac:dyDescent="0.2">
      <c r="A186" s="10"/>
      <c r="B186" s="10"/>
      <c r="D186" s="294"/>
      <c r="E186" s="294"/>
      <c r="J186" s="49"/>
    </row>
    <row r="187" spans="1:27" x14ac:dyDescent="0.2">
      <c r="B187" s="295" t="s">
        <v>16</v>
      </c>
      <c r="C187" s="104">
        <f>(COUNTIF(AA:AA,"=AIO"))+(COUNTIF(AA:AA,"=UIO"))</f>
        <v>68</v>
      </c>
      <c r="D187" s="105" t="s">
        <v>32</v>
      </c>
      <c r="E187" s="298">
        <f>SUM(C187:C190)</f>
        <v>86</v>
      </c>
      <c r="F187" s="87"/>
      <c r="G187" s="106"/>
      <c r="H187" s="107" t="s">
        <v>21</v>
      </c>
      <c r="I187" s="108" t="s">
        <v>27</v>
      </c>
      <c r="J187" s="109" t="s">
        <v>22</v>
      </c>
      <c r="K187" s="153" t="s">
        <v>20</v>
      </c>
    </row>
    <row r="188" spans="1:27" x14ac:dyDescent="0.2">
      <c r="B188" s="296"/>
      <c r="C188" s="110">
        <f>COUNTIF(AA:AA,"=DIO")</f>
        <v>0</v>
      </c>
      <c r="D188" s="111" t="s">
        <v>3</v>
      </c>
      <c r="E188" s="298"/>
      <c r="F188" s="112" t="s">
        <v>23</v>
      </c>
      <c r="H188" s="113">
        <f>COUNTIF(Z:Z,"CPU1")</f>
        <v>0</v>
      </c>
      <c r="I188" s="114">
        <f>COUNTIF(Z:Z,"0-CPU1")</f>
        <v>0</v>
      </c>
      <c r="J188" s="115">
        <f>H188+I188</f>
        <v>0</v>
      </c>
      <c r="K188" s="154">
        <f>COUNTIF(A:A,"*.1")</f>
        <v>0</v>
      </c>
      <c r="L188" s="52"/>
      <c r="M188" s="54"/>
      <c r="AA188" s="52"/>
    </row>
    <row r="189" spans="1:27" x14ac:dyDescent="0.2">
      <c r="B189" s="296"/>
      <c r="C189" s="110">
        <f>COUNTIF(AA:AA,"=AOO")</f>
        <v>7</v>
      </c>
      <c r="D189" s="111" t="s">
        <v>17</v>
      </c>
      <c r="E189" s="298"/>
      <c r="F189" s="116" t="s">
        <v>25</v>
      </c>
      <c r="G189" s="95"/>
      <c r="H189" s="117">
        <f>COUNTIF(Z:Z,"CPU2")</f>
        <v>0</v>
      </c>
      <c r="I189" s="118">
        <f>COUNTIF(Z:Z,"0-CPU2")</f>
        <v>0</v>
      </c>
      <c r="J189" s="119">
        <f>H189+I189</f>
        <v>0</v>
      </c>
      <c r="K189" s="155">
        <f>COUNTIF(A:A,"*.2")</f>
        <v>0</v>
      </c>
      <c r="L189" s="52"/>
      <c r="M189" s="54"/>
      <c r="AA189" s="52"/>
    </row>
    <row r="190" spans="1:27" x14ac:dyDescent="0.2">
      <c r="B190" s="297"/>
      <c r="C190" s="120">
        <f>COUNTIF(AA:AA,"=ReO")+COUNTIF(AA:AA,"=DOO")+COUNTIF(AA:AA,"=RDO")</f>
        <v>11</v>
      </c>
      <c r="D190" s="121" t="s">
        <v>12</v>
      </c>
      <c r="E190" s="298"/>
      <c r="F190" s="87" t="s">
        <v>26</v>
      </c>
      <c r="G190" s="122"/>
      <c r="H190" s="107">
        <f>COUNTIF(Z:Z,"CPU")</f>
        <v>0</v>
      </c>
      <c r="I190" s="108">
        <f>COUNTIF(Z:Z,"0-CPU")</f>
        <v>0</v>
      </c>
      <c r="J190" s="109">
        <f>H190+I190</f>
        <v>0</v>
      </c>
      <c r="K190" s="107">
        <f>COUNTIF(A:A,"CLEA*")-K188-K189</f>
        <v>0</v>
      </c>
      <c r="L190" s="52"/>
      <c r="M190" s="54"/>
      <c r="AA190" s="52"/>
    </row>
    <row r="191" spans="1:27" x14ac:dyDescent="0.2">
      <c r="B191" s="299" t="s">
        <v>18</v>
      </c>
      <c r="C191" s="123">
        <f>(COUNTIF(AA:AA,"=AIX"))+(COUNTIF(AA:AA,"=UIX"))</f>
        <v>13</v>
      </c>
      <c r="D191" s="124" t="s">
        <v>32</v>
      </c>
      <c r="E191" s="302">
        <f>SUM(C191:C194)</f>
        <v>41</v>
      </c>
      <c r="H191" s="52"/>
      <c r="L191" s="52"/>
      <c r="M191" s="54"/>
      <c r="AA191" s="52"/>
    </row>
    <row r="192" spans="1:27" x14ac:dyDescent="0.2">
      <c r="B192" s="300"/>
      <c r="C192" s="125">
        <f>COUNTIF(AA:AA,"=DIX")</f>
        <v>0</v>
      </c>
      <c r="D192" s="126" t="s">
        <v>3</v>
      </c>
      <c r="E192" s="302"/>
      <c r="H192" s="52"/>
      <c r="L192" s="52"/>
      <c r="M192" s="54"/>
      <c r="AA192" s="52"/>
    </row>
    <row r="193" spans="2:27" x14ac:dyDescent="0.2">
      <c r="B193" s="300"/>
      <c r="C193" s="125">
        <f>COUNTIF(AA:AA,"=AOX")</f>
        <v>21</v>
      </c>
      <c r="D193" s="126" t="s">
        <v>17</v>
      </c>
      <c r="E193" s="302"/>
      <c r="H193" s="52"/>
      <c r="L193" s="52"/>
      <c r="M193" s="54"/>
      <c r="AA193" s="52"/>
    </row>
    <row r="194" spans="2:27" x14ac:dyDescent="0.2">
      <c r="B194" s="301"/>
      <c r="C194" s="127">
        <f>COUNTIF(AA:AA,"=ReX")+COUNTIF(AA:AA,"=DOX")+COUNTIF(AA:AA,"=RDX")</f>
        <v>7</v>
      </c>
      <c r="D194" s="128" t="s">
        <v>12</v>
      </c>
      <c r="E194" s="302"/>
      <c r="H194" s="52"/>
      <c r="L194" s="52"/>
      <c r="M194" s="54"/>
      <c r="AA194" s="52"/>
    </row>
    <row r="195" spans="2:27" x14ac:dyDescent="0.2">
      <c r="B195" s="99" t="s">
        <v>19</v>
      </c>
      <c r="C195" s="99">
        <f>SUM(C187:C194)</f>
        <v>127</v>
      </c>
      <c r="D195" s="99" t="s">
        <v>14</v>
      </c>
      <c r="H195" s="52"/>
      <c r="L195" s="52"/>
      <c r="M195" s="54"/>
      <c r="AA195" s="52"/>
    </row>
    <row r="196" spans="2:27" x14ac:dyDescent="0.2">
      <c r="B196" s="98" t="s">
        <v>16</v>
      </c>
      <c r="C196" s="52">
        <f>SUM(C187:C190)</f>
        <v>86</v>
      </c>
      <c r="D196" s="52" t="s">
        <v>14</v>
      </c>
    </row>
    <row r="197" spans="2:27" x14ac:dyDescent="0.2">
      <c r="B197" s="98" t="s">
        <v>18</v>
      </c>
      <c r="C197" s="52">
        <f>C195-C196</f>
        <v>41</v>
      </c>
      <c r="D197" s="52" t="s">
        <v>14</v>
      </c>
    </row>
  </sheetData>
  <mergeCells count="138">
    <mergeCell ref="H152:H153"/>
    <mergeCell ref="I152:I153"/>
    <mergeCell ref="J152:J153"/>
    <mergeCell ref="K152:K153"/>
    <mergeCell ref="L152:L153"/>
    <mergeCell ref="M152:M153"/>
    <mergeCell ref="A58:A59"/>
    <mergeCell ref="B58:B59"/>
    <mergeCell ref="C58:C59"/>
    <mergeCell ref="D58:G58"/>
    <mergeCell ref="H58:H59"/>
    <mergeCell ref="I58:I59"/>
    <mergeCell ref="J58:J59"/>
    <mergeCell ref="K58:K59"/>
    <mergeCell ref="L58:L59"/>
    <mergeCell ref="M127:M128"/>
    <mergeCell ref="A129:A132"/>
    <mergeCell ref="A141:A142"/>
    <mergeCell ref="B141:B142"/>
    <mergeCell ref="C141:C142"/>
    <mergeCell ref="D141:G141"/>
    <mergeCell ref="H141:H142"/>
    <mergeCell ref="I141:I142"/>
    <mergeCell ref="J141:J142"/>
    <mergeCell ref="K141:K142"/>
    <mergeCell ref="M58:M59"/>
    <mergeCell ref="A60:A63"/>
    <mergeCell ref="B60:B63"/>
    <mergeCell ref="L141:L142"/>
    <mergeCell ref="M141:M142"/>
    <mergeCell ref="A127:A128"/>
    <mergeCell ref="B127:B128"/>
    <mergeCell ref="C127:C128"/>
    <mergeCell ref="D127:G127"/>
    <mergeCell ref="H127:H128"/>
    <mergeCell ref="I127:I128"/>
    <mergeCell ref="J127:J128"/>
    <mergeCell ref="K127:K128"/>
    <mergeCell ref="L127:L128"/>
    <mergeCell ref="J134:J135"/>
    <mergeCell ref="K134:K135"/>
    <mergeCell ref="L134:L135"/>
    <mergeCell ref="M134:M135"/>
    <mergeCell ref="A136:A139"/>
    <mergeCell ref="B136:B139"/>
    <mergeCell ref="A134:A135"/>
    <mergeCell ref="B134:B135"/>
    <mergeCell ref="C134:C135"/>
    <mergeCell ref="D134:G134"/>
    <mergeCell ref="H134:H135"/>
    <mergeCell ref="I134:I135"/>
    <mergeCell ref="B129:B132"/>
    <mergeCell ref="J65:J66"/>
    <mergeCell ref="K65:K66"/>
    <mergeCell ref="L65:L66"/>
    <mergeCell ref="M65:M66"/>
    <mergeCell ref="A67:A70"/>
    <mergeCell ref="B67:B70"/>
    <mergeCell ref="A65:A66"/>
    <mergeCell ref="B65:B66"/>
    <mergeCell ref="C65:C66"/>
    <mergeCell ref="D65:G65"/>
    <mergeCell ref="H65:H66"/>
    <mergeCell ref="I65:I66"/>
    <mergeCell ref="J96:J97"/>
    <mergeCell ref="K96:K97"/>
    <mergeCell ref="L96:L97"/>
    <mergeCell ref="M96:M97"/>
    <mergeCell ref="A98:A101"/>
    <mergeCell ref="B98:B101"/>
    <mergeCell ref="A96:A97"/>
    <mergeCell ref="B96:B97"/>
    <mergeCell ref="B179:B183"/>
    <mergeCell ref="D186:E186"/>
    <mergeCell ref="B187:B190"/>
    <mergeCell ref="E187:E190"/>
    <mergeCell ref="B191:B194"/>
    <mergeCell ref="E191:E194"/>
    <mergeCell ref="A143:A150"/>
    <mergeCell ref="B143:B150"/>
    <mergeCell ref="A154:A174"/>
    <mergeCell ref="B154:B174"/>
    <mergeCell ref="A152:A153"/>
    <mergeCell ref="B152:B153"/>
    <mergeCell ref="C152:C153"/>
    <mergeCell ref="D152:G152"/>
    <mergeCell ref="C96:C97"/>
    <mergeCell ref="D96:G96"/>
    <mergeCell ref="H96:H97"/>
    <mergeCell ref="I96:I97"/>
    <mergeCell ref="J103:J104"/>
    <mergeCell ref="K103:K104"/>
    <mergeCell ref="L103:L104"/>
    <mergeCell ref="M103:M104"/>
    <mergeCell ref="A105:A125"/>
    <mergeCell ref="B105:B125"/>
    <mergeCell ref="A103:A104"/>
    <mergeCell ref="B103:B104"/>
    <mergeCell ref="C103:C104"/>
    <mergeCell ref="D103:G103"/>
    <mergeCell ref="H103:H104"/>
    <mergeCell ref="I103:I104"/>
    <mergeCell ref="J72:J73"/>
    <mergeCell ref="K72:K73"/>
    <mergeCell ref="L72:L73"/>
    <mergeCell ref="M72:M73"/>
    <mergeCell ref="A74:A94"/>
    <mergeCell ref="B74:B94"/>
    <mergeCell ref="A72:A73"/>
    <mergeCell ref="B72:B73"/>
    <mergeCell ref="C72:C73"/>
    <mergeCell ref="D72:G72"/>
    <mergeCell ref="H72:H73"/>
    <mergeCell ref="I72:I73"/>
    <mergeCell ref="J39:J40"/>
    <mergeCell ref="K39:K40"/>
    <mergeCell ref="L39:L40"/>
    <mergeCell ref="M39:M40"/>
    <mergeCell ref="A41:A56"/>
    <mergeCell ref="B41:B56"/>
    <mergeCell ref="A39:A40"/>
    <mergeCell ref="B39:B40"/>
    <mergeCell ref="C39:C40"/>
    <mergeCell ref="D39:G39"/>
    <mergeCell ref="H39:H40"/>
    <mergeCell ref="I39:I40"/>
    <mergeCell ref="J4:J5"/>
    <mergeCell ref="K4:K5"/>
    <mergeCell ref="L4:L5"/>
    <mergeCell ref="M4:M5"/>
    <mergeCell ref="A6:A37"/>
    <mergeCell ref="B6:B37"/>
    <mergeCell ref="A4:A5"/>
    <mergeCell ref="B4:B5"/>
    <mergeCell ref="C4:C5"/>
    <mergeCell ref="D4:G4"/>
    <mergeCell ref="H4:H5"/>
    <mergeCell ref="I4:I5"/>
  </mergeCells>
  <conditionalFormatting sqref="C2:C3 C176:C1048576">
    <cfRule type="expression" dxfId="724" priority="431">
      <formula>C2=0</formula>
    </cfRule>
    <cfRule type="expression" dxfId="723" priority="432">
      <formula>I2="Popis signálu"</formula>
    </cfRule>
    <cfRule type="expression" dxfId="722" priority="433">
      <formula>I2&lt;&gt;0</formula>
    </cfRule>
    <cfRule type="expression" dxfId="721" priority="434">
      <formula>I2=0</formula>
    </cfRule>
  </conditionalFormatting>
  <conditionalFormatting sqref="C71">
    <cfRule type="expression" dxfId="720" priority="421">
      <formula>C71=0</formula>
    </cfRule>
    <cfRule type="expression" dxfId="719" priority="422">
      <formula>I71="Popis signálu"</formula>
    </cfRule>
    <cfRule type="expression" dxfId="718" priority="423">
      <formula>I71&lt;&gt;0</formula>
    </cfRule>
    <cfRule type="expression" dxfId="717" priority="424">
      <formula>I71=0</formula>
    </cfRule>
  </conditionalFormatting>
  <conditionalFormatting sqref="C39:C41">
    <cfRule type="expression" dxfId="716" priority="416">
      <formula>C39=0</formula>
    </cfRule>
    <cfRule type="expression" dxfId="715" priority="417">
      <formula>I39="Popis signálu"</formula>
    </cfRule>
    <cfRule type="expression" dxfId="714" priority="418">
      <formula>I39&lt;&gt;0</formula>
    </cfRule>
    <cfRule type="expression" dxfId="713" priority="419">
      <formula>I39=0</formula>
    </cfRule>
  </conditionalFormatting>
  <conditionalFormatting sqref="C102">
    <cfRule type="expression" dxfId="712" priority="411">
      <formula>C102=0</formula>
    </cfRule>
    <cfRule type="expression" dxfId="711" priority="412">
      <formula>I102="Popis signálu"</formula>
    </cfRule>
    <cfRule type="expression" dxfId="710" priority="413">
      <formula>I102&lt;&gt;0</formula>
    </cfRule>
    <cfRule type="expression" dxfId="709" priority="414">
      <formula>I102=0</formula>
    </cfRule>
  </conditionalFormatting>
  <conditionalFormatting sqref="C42:C56">
    <cfRule type="expression" dxfId="708" priority="405">
      <formula>C42=0</formula>
    </cfRule>
    <cfRule type="expression" dxfId="707" priority="406">
      <formula>I42="Popis signálu"</formula>
    </cfRule>
    <cfRule type="expression" dxfId="706" priority="407">
      <formula>I42&lt;&gt;0</formula>
    </cfRule>
    <cfRule type="expression" dxfId="705" priority="408">
      <formula>I42=0</formula>
    </cfRule>
  </conditionalFormatting>
  <conditionalFormatting sqref="C122:C124">
    <cfRule type="expression" dxfId="704" priority="395">
      <formula>C122=0</formula>
    </cfRule>
    <cfRule type="expression" dxfId="703" priority="396">
      <formula>I122="Popis signálu"</formula>
    </cfRule>
    <cfRule type="expression" dxfId="702" priority="397">
      <formula>I122&lt;&gt;0</formula>
    </cfRule>
    <cfRule type="expression" dxfId="701" priority="398">
      <formula>I122=0</formula>
    </cfRule>
  </conditionalFormatting>
  <conditionalFormatting sqref="C103:C104 C125">
    <cfRule type="expression" dxfId="700" priority="390">
      <formula>C103=0</formula>
    </cfRule>
    <cfRule type="expression" dxfId="699" priority="391">
      <formula>I103="Popis signálu"</formula>
    </cfRule>
    <cfRule type="expression" dxfId="698" priority="392">
      <formula>I103&lt;&gt;0</formula>
    </cfRule>
    <cfRule type="expression" dxfId="697" priority="393">
      <formula>I103=0</formula>
    </cfRule>
  </conditionalFormatting>
  <conditionalFormatting sqref="C105">
    <cfRule type="expression" dxfId="696" priority="385">
      <formula>C105=0</formula>
    </cfRule>
    <cfRule type="expression" dxfId="695" priority="386">
      <formula>I105="Popis signálu"</formula>
    </cfRule>
    <cfRule type="expression" dxfId="694" priority="387">
      <formula>I105&lt;&gt;0</formula>
    </cfRule>
    <cfRule type="expression" dxfId="693" priority="388">
      <formula>I105=0</formula>
    </cfRule>
  </conditionalFormatting>
  <conditionalFormatting sqref="C106:C115">
    <cfRule type="expression" dxfId="692" priority="381">
      <formula>C106=0</formula>
    </cfRule>
    <cfRule type="expression" dxfId="691" priority="382">
      <formula>I106="Popis signálu"</formula>
    </cfRule>
    <cfRule type="expression" dxfId="690" priority="383">
      <formula>I106&lt;&gt;0</formula>
    </cfRule>
    <cfRule type="expression" dxfId="689" priority="384">
      <formula>I106=0</formula>
    </cfRule>
  </conditionalFormatting>
  <conditionalFormatting sqref="C116:C120">
    <cfRule type="expression" dxfId="688" priority="373">
      <formula>C116=0</formula>
    </cfRule>
    <cfRule type="expression" dxfId="687" priority="374">
      <formula>I116="Popis signálu"</formula>
    </cfRule>
    <cfRule type="expression" dxfId="686" priority="375">
      <formula>I116&lt;&gt;0</formula>
    </cfRule>
    <cfRule type="expression" dxfId="685" priority="376">
      <formula>I116=0</formula>
    </cfRule>
  </conditionalFormatting>
  <conditionalFormatting sqref="C121">
    <cfRule type="expression" dxfId="684" priority="367">
      <formula>C121=0</formula>
    </cfRule>
    <cfRule type="expression" dxfId="683" priority="368">
      <formula>I121="Popis signálu"</formula>
    </cfRule>
    <cfRule type="expression" dxfId="682" priority="369">
      <formula>I121&lt;&gt;0</formula>
    </cfRule>
    <cfRule type="expression" dxfId="681" priority="370">
      <formula>I121=0</formula>
    </cfRule>
  </conditionalFormatting>
  <conditionalFormatting sqref="C91:C93">
    <cfRule type="expression" dxfId="680" priority="360">
      <formula>C91=0</formula>
    </cfRule>
    <cfRule type="expression" dxfId="679" priority="361">
      <formula>I91="Popis signálu"</formula>
    </cfRule>
    <cfRule type="expression" dxfId="678" priority="362">
      <formula>I91&lt;&gt;0</formula>
    </cfRule>
    <cfRule type="expression" dxfId="677" priority="363">
      <formula>I91=0</formula>
    </cfRule>
  </conditionalFormatting>
  <conditionalFormatting sqref="C72:C73 C94">
    <cfRule type="expression" dxfId="676" priority="355">
      <formula>C72=0</formula>
    </cfRule>
    <cfRule type="expression" dxfId="675" priority="356">
      <formula>I72="Popis signálu"</formula>
    </cfRule>
    <cfRule type="expression" dxfId="674" priority="357">
      <formula>I72&lt;&gt;0</formula>
    </cfRule>
    <cfRule type="expression" dxfId="673" priority="358">
      <formula>I72=0</formula>
    </cfRule>
  </conditionalFormatting>
  <conditionalFormatting sqref="C74">
    <cfRule type="expression" dxfId="672" priority="350">
      <formula>C74=0</formula>
    </cfRule>
    <cfRule type="expression" dxfId="671" priority="351">
      <formula>I74="Popis signálu"</formula>
    </cfRule>
    <cfRule type="expression" dxfId="670" priority="352">
      <formula>I74&lt;&gt;0</formula>
    </cfRule>
    <cfRule type="expression" dxfId="669" priority="353">
      <formula>I74=0</formula>
    </cfRule>
  </conditionalFormatting>
  <conditionalFormatting sqref="C75:C84">
    <cfRule type="expression" dxfId="668" priority="345">
      <formula>C75=0</formula>
    </cfRule>
    <cfRule type="expression" dxfId="667" priority="346">
      <formula>I75="Popis signálu"</formula>
    </cfRule>
    <cfRule type="expression" dxfId="666" priority="347">
      <formula>I75&lt;&gt;0</formula>
    </cfRule>
    <cfRule type="expression" dxfId="665" priority="348">
      <formula>I75=0</formula>
    </cfRule>
  </conditionalFormatting>
  <conditionalFormatting sqref="C85:C89">
    <cfRule type="expression" dxfId="664" priority="337">
      <formula>C85=0</formula>
    </cfRule>
    <cfRule type="expression" dxfId="663" priority="338">
      <formula>I85="Popis signálu"</formula>
    </cfRule>
    <cfRule type="expression" dxfId="662" priority="339">
      <formula>I85&lt;&gt;0</formula>
    </cfRule>
    <cfRule type="expression" dxfId="661" priority="340">
      <formula>I85=0</formula>
    </cfRule>
  </conditionalFormatting>
  <conditionalFormatting sqref="C90">
    <cfRule type="expression" dxfId="660" priority="331">
      <formula>C90=0</formula>
    </cfRule>
    <cfRule type="expression" dxfId="659" priority="332">
      <formula>I90="Popis signálu"</formula>
    </cfRule>
    <cfRule type="expression" dxfId="658" priority="333">
      <formula>I90&lt;&gt;0</formula>
    </cfRule>
    <cfRule type="expression" dxfId="657" priority="334">
      <formula>I90=0</formula>
    </cfRule>
  </conditionalFormatting>
  <conditionalFormatting sqref="C4:C6 C37">
    <cfRule type="expression" dxfId="656" priority="319">
      <formula>C4=0</formula>
    </cfRule>
    <cfRule type="expression" dxfId="655" priority="320">
      <formula>I4="Popis signálu"</formula>
    </cfRule>
    <cfRule type="expression" dxfId="654" priority="321">
      <formula>I4&lt;&gt;0</formula>
    </cfRule>
    <cfRule type="expression" dxfId="653" priority="322">
      <formula>I4=0</formula>
    </cfRule>
  </conditionalFormatting>
  <conditionalFormatting sqref="C7:C21">
    <cfRule type="expression" dxfId="652" priority="313">
      <formula>C7=0</formula>
    </cfRule>
    <cfRule type="expression" dxfId="651" priority="314">
      <formula>I7="Popis signálu"</formula>
    </cfRule>
    <cfRule type="expression" dxfId="650" priority="315">
      <formula>I7&lt;&gt;0</formula>
    </cfRule>
    <cfRule type="expression" dxfId="649" priority="316">
      <formula>I7=0</formula>
    </cfRule>
  </conditionalFormatting>
  <conditionalFormatting sqref="C22:C36">
    <cfRule type="expression" dxfId="648" priority="305">
      <formula>C22=0</formula>
    </cfRule>
    <cfRule type="expression" dxfId="647" priority="306">
      <formula>I22="Popis signálu"</formula>
    </cfRule>
    <cfRule type="expression" dxfId="646" priority="307">
      <formula>I22&lt;&gt;0</formula>
    </cfRule>
    <cfRule type="expression" dxfId="645" priority="308">
      <formula>I22=0</formula>
    </cfRule>
  </conditionalFormatting>
  <conditionalFormatting sqref="C38">
    <cfRule type="expression" dxfId="644" priority="300">
      <formula>C38=0</formula>
    </cfRule>
    <cfRule type="expression" dxfId="643" priority="301">
      <formula>I38="Popis signálu"</formula>
    </cfRule>
    <cfRule type="expression" dxfId="642" priority="302">
      <formula>I38&lt;&gt;0</formula>
    </cfRule>
    <cfRule type="expression" dxfId="641" priority="303">
      <formula>I38=0</formula>
    </cfRule>
  </conditionalFormatting>
  <conditionalFormatting sqref="C64">
    <cfRule type="expression" dxfId="640" priority="273">
      <formula>C64=0</formula>
    </cfRule>
    <cfRule type="expression" dxfId="639" priority="274">
      <formula>I64="Popis signálu"</formula>
    </cfRule>
    <cfRule type="expression" dxfId="638" priority="275">
      <formula>I64&lt;&gt;0</formula>
    </cfRule>
    <cfRule type="expression" dxfId="637" priority="276">
      <formula>I64=0</formula>
    </cfRule>
  </conditionalFormatting>
  <conditionalFormatting sqref="C95">
    <cfRule type="expression" dxfId="636" priority="268">
      <formula>C95=0</formula>
    </cfRule>
    <cfRule type="expression" dxfId="635" priority="269">
      <formula>I95="Popis signálu"</formula>
    </cfRule>
    <cfRule type="expression" dxfId="634" priority="270">
      <formula>I95&lt;&gt;0</formula>
    </cfRule>
    <cfRule type="expression" dxfId="633" priority="271">
      <formula>I95=0</formula>
    </cfRule>
  </conditionalFormatting>
  <conditionalFormatting sqref="C99:C101">
    <cfRule type="expression" dxfId="632" priority="243">
      <formula>C99=0</formula>
    </cfRule>
    <cfRule type="expression" dxfId="631" priority="244">
      <formula>I99="Popis signálu"</formula>
    </cfRule>
    <cfRule type="expression" dxfId="630" priority="245">
      <formula>I99&lt;&gt;0</formula>
    </cfRule>
    <cfRule type="expression" dxfId="629" priority="246">
      <formula>I99=0</formula>
    </cfRule>
  </conditionalFormatting>
  <conditionalFormatting sqref="C96:C97">
    <cfRule type="expression" dxfId="628" priority="238">
      <formula>C96=0</formula>
    </cfRule>
    <cfRule type="expression" dxfId="627" priority="239">
      <formula>I96="Popis signálu"</formula>
    </cfRule>
    <cfRule type="expression" dxfId="626" priority="240">
      <formula>I96&lt;&gt;0</formula>
    </cfRule>
    <cfRule type="expression" dxfId="625" priority="241">
      <formula>I96=0</formula>
    </cfRule>
  </conditionalFormatting>
  <conditionalFormatting sqref="C98">
    <cfRule type="expression" dxfId="624" priority="233">
      <formula>C98=0</formula>
    </cfRule>
    <cfRule type="expression" dxfId="623" priority="234">
      <formula>I98="Popis signálu"</formula>
    </cfRule>
    <cfRule type="expression" dxfId="622" priority="235">
      <formula>I98&lt;&gt;0</formula>
    </cfRule>
    <cfRule type="expression" dxfId="621" priority="236">
      <formula>I98=0</formula>
    </cfRule>
  </conditionalFormatting>
  <conditionalFormatting sqref="C137:C139">
    <cfRule type="expression" dxfId="620" priority="205">
      <formula>C137=0</formula>
    </cfRule>
    <cfRule type="expression" dxfId="619" priority="206">
      <formula>I137="Popis signálu"</formula>
    </cfRule>
    <cfRule type="expression" dxfId="618" priority="207">
      <formula>I137&lt;&gt;0</formula>
    </cfRule>
    <cfRule type="expression" dxfId="617" priority="208">
      <formula>I137=0</formula>
    </cfRule>
  </conditionalFormatting>
  <conditionalFormatting sqref="C134:C135">
    <cfRule type="expression" dxfId="616" priority="200">
      <formula>C134=0</formula>
    </cfRule>
    <cfRule type="expression" dxfId="615" priority="201">
      <formula>I134="Popis signálu"</formula>
    </cfRule>
    <cfRule type="expression" dxfId="614" priority="202">
      <formula>I134&lt;&gt;0</formula>
    </cfRule>
    <cfRule type="expression" dxfId="613" priority="203">
      <formula>I134=0</formula>
    </cfRule>
  </conditionalFormatting>
  <conditionalFormatting sqref="C136">
    <cfRule type="expression" dxfId="612" priority="195">
      <formula>C136=0</formula>
    </cfRule>
    <cfRule type="expression" dxfId="611" priority="196">
      <formula>I136="Popis signálu"</formula>
    </cfRule>
    <cfRule type="expression" dxfId="610" priority="197">
      <formula>I136&lt;&gt;0</formula>
    </cfRule>
    <cfRule type="expression" dxfId="609" priority="198">
      <formula>I136=0</formula>
    </cfRule>
  </conditionalFormatting>
  <conditionalFormatting sqref="C126">
    <cfRule type="expression" dxfId="608" priority="174">
      <formula>C126=0</formula>
    </cfRule>
    <cfRule type="expression" dxfId="607" priority="175">
      <formula>I126="Popis signálu"</formula>
    </cfRule>
    <cfRule type="expression" dxfId="606" priority="176">
      <formula>I126&lt;&gt;0</formula>
    </cfRule>
    <cfRule type="expression" dxfId="605" priority="177">
      <formula>I126=0</formula>
    </cfRule>
  </conditionalFormatting>
  <conditionalFormatting sqref="C68:C70">
    <cfRule type="expression" dxfId="604" priority="169">
      <formula>C68=0</formula>
    </cfRule>
    <cfRule type="expression" dxfId="603" priority="170">
      <formula>I68="Popis signálu"</formula>
    </cfRule>
    <cfRule type="expression" dxfId="602" priority="171">
      <formula>I68&lt;&gt;0</formula>
    </cfRule>
    <cfRule type="expression" dxfId="601" priority="172">
      <formula>I68=0</formula>
    </cfRule>
  </conditionalFormatting>
  <conditionalFormatting sqref="C65:C66">
    <cfRule type="expression" dxfId="600" priority="164">
      <formula>C65=0</formula>
    </cfRule>
    <cfRule type="expression" dxfId="599" priority="165">
      <formula>I65="Popis signálu"</formula>
    </cfRule>
    <cfRule type="expression" dxfId="598" priority="166">
      <formula>I65&lt;&gt;0</formula>
    </cfRule>
    <cfRule type="expression" dxfId="597" priority="167">
      <formula>I65=0</formula>
    </cfRule>
  </conditionalFormatting>
  <conditionalFormatting sqref="C67">
    <cfRule type="expression" dxfId="596" priority="159">
      <formula>C67=0</formula>
    </cfRule>
    <cfRule type="expression" dxfId="595" priority="160">
      <formula>I67="Popis signálu"</formula>
    </cfRule>
    <cfRule type="expression" dxfId="594" priority="161">
      <formula>I67&lt;&gt;0</formula>
    </cfRule>
    <cfRule type="expression" dxfId="593" priority="162">
      <formula>I67=0</formula>
    </cfRule>
  </conditionalFormatting>
  <conditionalFormatting sqref="C175">
    <cfRule type="expression" dxfId="592" priority="139">
      <formula>C175=0</formula>
    </cfRule>
    <cfRule type="expression" dxfId="591" priority="140">
      <formula>I175="Popis signálu"</formula>
    </cfRule>
    <cfRule type="expression" dxfId="590" priority="141">
      <formula>I175&lt;&gt;0</formula>
    </cfRule>
    <cfRule type="expression" dxfId="589" priority="142">
      <formula>I175=0</formula>
    </cfRule>
  </conditionalFormatting>
  <conditionalFormatting sqref="C130:C132">
    <cfRule type="expression" dxfId="588" priority="134">
      <formula>C130=0</formula>
    </cfRule>
    <cfRule type="expression" dxfId="587" priority="135">
      <formula>I130="Popis signálu"</formula>
    </cfRule>
    <cfRule type="expression" dxfId="586" priority="136">
      <formula>I130&lt;&gt;0</formula>
    </cfRule>
    <cfRule type="expression" dxfId="585" priority="137">
      <formula>I130=0</formula>
    </cfRule>
  </conditionalFormatting>
  <conditionalFormatting sqref="C127:C128">
    <cfRule type="expression" dxfId="584" priority="129">
      <formula>C127=0</formula>
    </cfRule>
    <cfRule type="expression" dxfId="583" priority="130">
      <formula>I127="Popis signálu"</formula>
    </cfRule>
    <cfRule type="expression" dxfId="582" priority="131">
      <formula>I127&lt;&gt;0</formula>
    </cfRule>
    <cfRule type="expression" dxfId="581" priority="132">
      <formula>I127=0</formula>
    </cfRule>
  </conditionalFormatting>
  <conditionalFormatting sqref="C129">
    <cfRule type="expression" dxfId="580" priority="124">
      <formula>C129=0</formula>
    </cfRule>
    <cfRule type="expression" dxfId="579" priority="125">
      <formula>I129="Popis signálu"</formula>
    </cfRule>
    <cfRule type="expression" dxfId="578" priority="126">
      <formula>I129&lt;&gt;0</formula>
    </cfRule>
    <cfRule type="expression" dxfId="577" priority="127">
      <formula>I129=0</formula>
    </cfRule>
  </conditionalFormatting>
  <conditionalFormatting sqref="C133">
    <cfRule type="expression" dxfId="576" priority="119">
      <formula>C133=0</formula>
    </cfRule>
    <cfRule type="expression" dxfId="575" priority="120">
      <formula>I133="Popis signálu"</formula>
    </cfRule>
    <cfRule type="expression" dxfId="574" priority="121">
      <formula>I133&lt;&gt;0</formula>
    </cfRule>
    <cfRule type="expression" dxfId="573" priority="122">
      <formula>I133=0</formula>
    </cfRule>
  </conditionalFormatting>
  <conditionalFormatting sqref="C57">
    <cfRule type="expression" dxfId="572" priority="85">
      <formula>C57=0</formula>
    </cfRule>
    <cfRule type="expression" dxfId="571" priority="86">
      <formula>I57="Popis signálu"</formula>
    </cfRule>
    <cfRule type="expression" dxfId="570" priority="87">
      <formula>I57&lt;&gt;0</formula>
    </cfRule>
    <cfRule type="expression" dxfId="569" priority="88">
      <formula>I57=0</formula>
    </cfRule>
  </conditionalFormatting>
  <conditionalFormatting sqref="C61:C63">
    <cfRule type="expression" dxfId="568" priority="80">
      <formula>C61=0</formula>
    </cfRule>
    <cfRule type="expression" dxfId="567" priority="81">
      <formula>I61="Popis signálu"</formula>
    </cfRule>
    <cfRule type="expression" dxfId="566" priority="82">
      <formula>I61&lt;&gt;0</formula>
    </cfRule>
    <cfRule type="expression" dxfId="565" priority="83">
      <formula>I61=0</formula>
    </cfRule>
  </conditionalFormatting>
  <conditionalFormatting sqref="C58:C59">
    <cfRule type="expression" dxfId="564" priority="75">
      <formula>C58=0</formula>
    </cfRule>
    <cfRule type="expression" dxfId="563" priority="76">
      <formula>I58="Popis signálu"</formula>
    </cfRule>
    <cfRule type="expression" dxfId="562" priority="77">
      <formula>I58&lt;&gt;0</formula>
    </cfRule>
    <cfRule type="expression" dxfId="561" priority="78">
      <formula>I58=0</formula>
    </cfRule>
  </conditionalFormatting>
  <conditionalFormatting sqref="C60">
    <cfRule type="expression" dxfId="560" priority="70">
      <formula>C60=0</formula>
    </cfRule>
    <cfRule type="expression" dxfId="559" priority="71">
      <formula>I60="Popis signálu"</formula>
    </cfRule>
    <cfRule type="expression" dxfId="558" priority="72">
      <formula>I60&lt;&gt;0</formula>
    </cfRule>
    <cfRule type="expression" dxfId="557" priority="73">
      <formula>I60=0</formula>
    </cfRule>
  </conditionalFormatting>
  <conditionalFormatting sqref="C140">
    <cfRule type="expression" dxfId="556" priority="62">
      <formula>C140=0</formula>
    </cfRule>
    <cfRule type="expression" dxfId="555" priority="63">
      <formula>I140="Popis signálu"</formula>
    </cfRule>
    <cfRule type="expression" dxfId="554" priority="64">
      <formula>I140&lt;&gt;0</formula>
    </cfRule>
    <cfRule type="expression" dxfId="553" priority="65">
      <formula>I140=0</formula>
    </cfRule>
  </conditionalFormatting>
  <conditionalFormatting sqref="C141:C142">
    <cfRule type="expression" dxfId="552" priority="58">
      <formula>C141=0</formula>
    </cfRule>
    <cfRule type="expression" dxfId="551" priority="59">
      <formula>I141="Popis signálu"</formula>
    </cfRule>
    <cfRule type="expression" dxfId="550" priority="60">
      <formula>I141&lt;&gt;0</formula>
    </cfRule>
    <cfRule type="expression" dxfId="549" priority="61">
      <formula>I141=0</formula>
    </cfRule>
  </conditionalFormatting>
  <conditionalFormatting sqref="C151">
    <cfRule type="expression" dxfId="548" priority="54">
      <formula>C151=0</formula>
    </cfRule>
    <cfRule type="expression" dxfId="547" priority="55">
      <formula>I151="Popis signálu"</formula>
    </cfRule>
    <cfRule type="expression" dxfId="546" priority="56">
      <formula>I151&lt;&gt;0</formula>
    </cfRule>
    <cfRule type="expression" dxfId="545" priority="57">
      <formula>I151=0</formula>
    </cfRule>
  </conditionalFormatting>
  <conditionalFormatting sqref="C171:C173">
    <cfRule type="expression" dxfId="544" priority="49">
      <formula>C171=0</formula>
    </cfRule>
    <cfRule type="expression" dxfId="543" priority="50">
      <formula>I171="Popis signálu"</formula>
    </cfRule>
    <cfRule type="expression" dxfId="542" priority="51">
      <formula>I171&lt;&gt;0</formula>
    </cfRule>
    <cfRule type="expression" dxfId="541" priority="52">
      <formula>I171=0</formula>
    </cfRule>
  </conditionalFormatting>
  <conditionalFormatting sqref="C152:C153 C174">
    <cfRule type="expression" dxfId="540" priority="44">
      <formula>C152=0</formula>
    </cfRule>
    <cfRule type="expression" dxfId="539" priority="45">
      <formula>I152="Popis signálu"</formula>
    </cfRule>
    <cfRule type="expression" dxfId="538" priority="46">
      <formula>I152&lt;&gt;0</formula>
    </cfRule>
    <cfRule type="expression" dxfId="537" priority="47">
      <formula>I152=0</formula>
    </cfRule>
  </conditionalFormatting>
  <conditionalFormatting sqref="C154">
    <cfRule type="expression" dxfId="536" priority="39">
      <formula>C154=0</formula>
    </cfRule>
    <cfRule type="expression" dxfId="535" priority="40">
      <formula>I154="Popis signálu"</formula>
    </cfRule>
    <cfRule type="expression" dxfId="534" priority="41">
      <formula>I154&lt;&gt;0</formula>
    </cfRule>
    <cfRule type="expression" dxfId="533" priority="42">
      <formula>I154=0</formula>
    </cfRule>
  </conditionalFormatting>
  <conditionalFormatting sqref="C155:C164">
    <cfRule type="expression" dxfId="532" priority="35">
      <formula>C155=0</formula>
    </cfRule>
    <cfRule type="expression" dxfId="531" priority="36">
      <formula>I155="Popis signálu"</formula>
    </cfRule>
    <cfRule type="expression" dxfId="530" priority="37">
      <formula>I155&lt;&gt;0</formula>
    </cfRule>
    <cfRule type="expression" dxfId="529" priority="38">
      <formula>I155=0</formula>
    </cfRule>
  </conditionalFormatting>
  <conditionalFormatting sqref="C165:C169">
    <cfRule type="expression" dxfId="528" priority="28">
      <formula>C165=0</formula>
    </cfRule>
    <cfRule type="expression" dxfId="527" priority="29">
      <formula>I165="Popis signálu"</formula>
    </cfRule>
    <cfRule type="expression" dxfId="526" priority="30">
      <formula>I165&lt;&gt;0</formula>
    </cfRule>
    <cfRule type="expression" dxfId="525" priority="31">
      <formula>I165=0</formula>
    </cfRule>
  </conditionalFormatting>
  <conditionalFormatting sqref="C170">
    <cfRule type="expression" dxfId="524" priority="22">
      <formula>C170=0</formula>
    </cfRule>
    <cfRule type="expression" dxfId="523" priority="23">
      <formula>I170="Popis signálu"</formula>
    </cfRule>
    <cfRule type="expression" dxfId="522" priority="24">
      <formula>I170&lt;&gt;0</formula>
    </cfRule>
    <cfRule type="expression" dxfId="521" priority="25">
      <formula>I170=0</formula>
    </cfRule>
  </conditionalFormatting>
  <conditionalFormatting sqref="C143:C144">
    <cfRule type="expression" dxfId="520" priority="9">
      <formula>C143=0</formula>
    </cfRule>
    <cfRule type="expression" dxfId="519" priority="10">
      <formula>I143="Popis signálu"</formula>
    </cfRule>
    <cfRule type="expression" dxfId="518" priority="11">
      <formula>I143&lt;&gt;0</formula>
    </cfRule>
    <cfRule type="expression" dxfId="517" priority="12">
      <formula>I143=0</formula>
    </cfRule>
  </conditionalFormatting>
  <conditionalFormatting sqref="C145:C150">
    <cfRule type="expression" dxfId="516" priority="5">
      <formula>C145=0</formula>
    </cfRule>
    <cfRule type="expression" dxfId="515" priority="6">
      <formula>I145="Popis signálu"</formula>
    </cfRule>
    <cfRule type="expression" dxfId="514" priority="7">
      <formula>I145&lt;&gt;0</formula>
    </cfRule>
    <cfRule type="expression" dxfId="513" priority="8">
      <formula>I145=0</formula>
    </cfRule>
  </conditionalFormatting>
  <pageMargins left="0.19685039370078741" right="0.27559055118110237" top="0.59055118110236227" bottom="0.74803149606299213" header="0.19685039370078741" footer="0.39370078740157483"/>
  <pageSetup paperSize="9" scale="95" fitToHeight="0" orientation="portrait" r:id="rId1"/>
  <headerFooter>
    <oddHeader>&amp;L&amp;G&amp;C&amp;"Arial,Tučné"SOUPIS DATOVÝCH BODŮ&amp;R&amp;9Stavební úpravy m.č. 326 a 327
část - MĚŘENÍ A REGULACE</oddHeader>
    <oddFooter>&amp;Lvypracoval : DOHNAL R.
dne : 02/2022&amp;C&amp;F&amp;RList č.: &amp;P/&amp;N</oddFooter>
  </headerFooter>
  <rowBreaks count="1" manualBreakCount="1">
    <brk id="1" max="9" man="1"/>
  </rowBreaks>
  <legacyDrawingHF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430" operator="containsText" id="{AB17F0F5-9109-4D08-8FCD-1E13B4E802FC}">
            <xm:f>NOT(ISERROR(SEARCH("Označení signálu",H2)))</xm:f>
            <xm:f>"Označení signálu"</xm:f>
            <x14:dxf>
              <font>
                <b/>
                <i val="0"/>
                <color auto="1"/>
              </font>
            </x14:dxf>
          </x14:cfRule>
          <xm:sqref>H2:H3 H176:H1048576</xm:sqref>
        </x14:conditionalFormatting>
        <x14:conditionalFormatting xmlns:xm="http://schemas.microsoft.com/office/excel/2006/main">
          <x14:cfRule type="containsText" priority="420" operator="containsText" id="{51B3C278-FCEF-4378-85A3-0C1F74F092A0}">
            <xm:f>NOT(ISERROR(SEARCH("Označení signálu",H71)))</xm:f>
            <xm:f>"Označení signálu"</xm:f>
            <x14:dxf>
              <font>
                <b/>
                <i val="0"/>
                <color auto="1"/>
              </font>
            </x14:dxf>
          </x14:cfRule>
          <xm:sqref>H71</xm:sqref>
        </x14:conditionalFormatting>
        <x14:conditionalFormatting xmlns:xm="http://schemas.microsoft.com/office/excel/2006/main">
          <x14:cfRule type="containsText" priority="415" operator="containsText" id="{C7320519-73FA-4134-8C9E-1E691ACAA68B}">
            <xm:f>NOT(ISERROR(SEARCH("Označení signálu",H39)))</xm:f>
            <xm:f>"Označení signálu"</xm:f>
            <x14:dxf>
              <font>
                <b/>
                <i val="0"/>
                <color auto="1"/>
              </font>
            </x14:dxf>
          </x14:cfRule>
          <xm:sqref>H39:H40</xm:sqref>
        </x14:conditionalFormatting>
        <x14:conditionalFormatting xmlns:xm="http://schemas.microsoft.com/office/excel/2006/main">
          <x14:cfRule type="containsText" priority="410" operator="containsText" id="{224BA639-0BF8-4E86-AAA3-3C3604B125B2}">
            <xm:f>NOT(ISERROR(SEARCH("Označení signálu",H102)))</xm:f>
            <xm:f>"Označení signálu"</xm:f>
            <x14:dxf>
              <font>
                <b/>
                <i val="0"/>
                <color auto="1"/>
              </font>
            </x14:dxf>
          </x14:cfRule>
          <xm:sqref>H102</xm:sqref>
        </x14:conditionalFormatting>
        <x14:conditionalFormatting xmlns:xm="http://schemas.microsoft.com/office/excel/2006/main">
          <x14:cfRule type="containsText" priority="394" operator="containsText" id="{57879ED1-3B17-4FBB-965B-84071B317813}">
            <xm:f>NOT(ISERROR(SEARCH("Označení signálu",H125)))</xm:f>
            <xm:f>"Označení signálu"</xm:f>
            <x14:dxf>
              <font>
                <b/>
                <i val="0"/>
                <color auto="1"/>
              </font>
            </x14:dxf>
          </x14:cfRule>
          <xm:sqref>H125</xm:sqref>
        </x14:conditionalFormatting>
        <x14:conditionalFormatting xmlns:xm="http://schemas.microsoft.com/office/excel/2006/main">
          <x14:cfRule type="containsText" priority="389" operator="containsText" id="{BB0947F3-43EF-4986-AE8D-1D4BACBFCB07}">
            <xm:f>NOT(ISERROR(SEARCH("Označení signálu",H103)))</xm:f>
            <xm:f>"Označení signálu"</xm:f>
            <x14:dxf>
              <font>
                <b/>
                <i val="0"/>
                <color auto="1"/>
              </font>
            </x14:dxf>
          </x14:cfRule>
          <xm:sqref>H103:H104</xm:sqref>
        </x14:conditionalFormatting>
        <x14:conditionalFormatting xmlns:xm="http://schemas.microsoft.com/office/excel/2006/main">
          <x14:cfRule type="containsText" priority="380" operator="containsText" id="{14C7B90F-C086-42B7-B4FC-F7EC93725DFE}">
            <xm:f>NOT(ISERROR(SEARCH("Označení signálu",H120)))</xm:f>
            <xm:f>"Označení signálu"</xm:f>
            <x14:dxf>
              <font>
                <b/>
                <i val="0"/>
                <color auto="1"/>
              </font>
            </x14:dxf>
          </x14:cfRule>
          <xm:sqref>H120</xm:sqref>
        </x14:conditionalFormatting>
        <x14:conditionalFormatting xmlns:xm="http://schemas.microsoft.com/office/excel/2006/main">
          <x14:cfRule type="containsText" priority="379" operator="containsText" id="{4FCB6B52-DC45-4860-96A7-4460A0841F3A}">
            <xm:f>NOT(ISERROR(SEARCH("Označení signálu",H119)))</xm:f>
            <xm:f>"Označení signálu"</xm:f>
            <x14:dxf>
              <font>
                <b/>
                <i val="0"/>
                <color auto="1"/>
              </font>
            </x14:dxf>
          </x14:cfRule>
          <xm:sqref>H119</xm:sqref>
        </x14:conditionalFormatting>
        <x14:conditionalFormatting xmlns:xm="http://schemas.microsoft.com/office/excel/2006/main">
          <x14:cfRule type="containsText" priority="378" operator="containsText" id="{DEACA387-3A6E-4748-8AA2-0A7A7DF955EE}">
            <xm:f>NOT(ISERROR(SEARCH("Označení signálu",H118)))</xm:f>
            <xm:f>"Označení signálu"</xm:f>
            <x14:dxf>
              <font>
                <b/>
                <i val="0"/>
                <color auto="1"/>
              </font>
            </x14:dxf>
          </x14:cfRule>
          <xm:sqref>H118</xm:sqref>
        </x14:conditionalFormatting>
        <x14:conditionalFormatting xmlns:xm="http://schemas.microsoft.com/office/excel/2006/main">
          <x14:cfRule type="containsText" priority="366" operator="containsText" id="{2B91B3F2-67DC-4FCE-A55B-C3C7EB2A1100}">
            <xm:f>NOT(ISERROR(SEARCH("Označení signálu",H124)))</xm:f>
            <xm:f>"Označení signálu"</xm:f>
            <x14:dxf>
              <font>
                <b/>
                <i val="0"/>
                <color auto="1"/>
              </font>
            </x14:dxf>
          </x14:cfRule>
          <xm:sqref>H124</xm:sqref>
        </x14:conditionalFormatting>
        <x14:conditionalFormatting xmlns:xm="http://schemas.microsoft.com/office/excel/2006/main">
          <x14:cfRule type="containsText" priority="372" operator="containsText" id="{A8F328E2-B75A-4364-9CB1-68D46E15F6BE}">
            <xm:f>NOT(ISERROR(SEARCH("Označení signálu",H116)))</xm:f>
            <xm:f>"Označení signálu"</xm:f>
            <x14:dxf>
              <font>
                <b/>
                <i val="0"/>
                <color auto="1"/>
              </font>
            </x14:dxf>
          </x14:cfRule>
          <xm:sqref>H116</xm:sqref>
        </x14:conditionalFormatting>
        <x14:conditionalFormatting xmlns:xm="http://schemas.microsoft.com/office/excel/2006/main">
          <x14:cfRule type="containsText" priority="371" operator="containsText" id="{6B6D36FB-C784-4FEB-99B5-DBC71D6BCF51}">
            <xm:f>NOT(ISERROR(SEARCH("Označení signálu",H121)))</xm:f>
            <xm:f>"Označení signálu"</xm:f>
            <x14:dxf>
              <font>
                <b/>
                <i val="0"/>
                <color auto="1"/>
              </font>
            </x14:dxf>
          </x14:cfRule>
          <xm:sqref>H121</xm:sqref>
        </x14:conditionalFormatting>
        <x14:conditionalFormatting xmlns:xm="http://schemas.microsoft.com/office/excel/2006/main">
          <x14:cfRule type="containsText" priority="365" operator="containsText" id="{80504B43-AE40-4F85-B27C-F0596F59ABC2}">
            <xm:f>NOT(ISERROR(SEARCH("Označení signálu",H123)))</xm:f>
            <xm:f>"Označení signálu"</xm:f>
            <x14:dxf>
              <font>
                <b/>
                <i val="0"/>
                <color auto="1"/>
              </font>
            </x14:dxf>
          </x14:cfRule>
          <xm:sqref>H123</xm:sqref>
        </x14:conditionalFormatting>
        <x14:conditionalFormatting xmlns:xm="http://schemas.microsoft.com/office/excel/2006/main">
          <x14:cfRule type="containsText" priority="364" operator="containsText" id="{F5CC549D-F8D9-4AA3-B447-80A96FC7A18E}">
            <xm:f>NOT(ISERROR(SEARCH("Označení signálu",H122)))</xm:f>
            <xm:f>"Označení signálu"</xm:f>
            <x14:dxf>
              <font>
                <b/>
                <i val="0"/>
                <color auto="1"/>
              </font>
            </x14:dxf>
          </x14:cfRule>
          <xm:sqref>H122</xm:sqref>
        </x14:conditionalFormatting>
        <x14:conditionalFormatting xmlns:xm="http://schemas.microsoft.com/office/excel/2006/main">
          <x14:cfRule type="containsText" priority="359" operator="containsText" id="{A18AFA08-30B2-4B2A-B1ED-42267F4A1F64}">
            <xm:f>NOT(ISERROR(SEARCH("Označení signálu",H94)))</xm:f>
            <xm:f>"Označení signálu"</xm:f>
            <x14:dxf>
              <font>
                <b/>
                <i val="0"/>
                <color auto="1"/>
              </font>
            </x14:dxf>
          </x14:cfRule>
          <xm:sqref>H94</xm:sqref>
        </x14:conditionalFormatting>
        <x14:conditionalFormatting xmlns:xm="http://schemas.microsoft.com/office/excel/2006/main">
          <x14:cfRule type="containsText" priority="354" operator="containsText" id="{0C51BF01-BA02-4251-9F68-F36588F6A20F}">
            <xm:f>NOT(ISERROR(SEARCH("Označení signálu",H72)))</xm:f>
            <xm:f>"Označení signálu"</xm:f>
            <x14:dxf>
              <font>
                <b/>
                <i val="0"/>
                <color auto="1"/>
              </font>
            </x14:dxf>
          </x14:cfRule>
          <xm:sqref>H72:H74 H82:H84</xm:sqref>
        </x14:conditionalFormatting>
        <x14:conditionalFormatting xmlns:xm="http://schemas.microsoft.com/office/excel/2006/main">
          <x14:cfRule type="containsText" priority="349" operator="containsText" id="{3594B1CF-4F41-4E9C-A0FD-9D908C0FFBDF}">
            <xm:f>NOT(ISERROR(SEARCH("Označení signálu",H75)))</xm:f>
            <xm:f>"Označení signálu"</xm:f>
            <x14:dxf>
              <font>
                <b/>
                <i val="0"/>
                <color auto="1"/>
              </font>
            </x14:dxf>
          </x14:cfRule>
          <xm:sqref>H75:H78</xm:sqref>
        </x14:conditionalFormatting>
        <x14:conditionalFormatting xmlns:xm="http://schemas.microsoft.com/office/excel/2006/main">
          <x14:cfRule type="containsText" priority="344" operator="containsText" id="{E1A4C9EB-BEB3-4DE0-AB09-A285FFF729B2}">
            <xm:f>NOT(ISERROR(SEARCH("Označení signálu",H89)))</xm:f>
            <xm:f>"Označení signálu"</xm:f>
            <x14:dxf>
              <font>
                <b/>
                <i val="0"/>
                <color auto="1"/>
              </font>
            </x14:dxf>
          </x14:cfRule>
          <xm:sqref>H89</xm:sqref>
        </x14:conditionalFormatting>
        <x14:conditionalFormatting xmlns:xm="http://schemas.microsoft.com/office/excel/2006/main">
          <x14:cfRule type="containsText" priority="343" operator="containsText" id="{2550D133-AE6D-4039-8056-152B88A51716}">
            <xm:f>NOT(ISERROR(SEARCH("Označení signálu",H88)))</xm:f>
            <xm:f>"Označení signálu"</xm:f>
            <x14:dxf>
              <font>
                <b/>
                <i val="0"/>
                <color auto="1"/>
              </font>
            </x14:dxf>
          </x14:cfRule>
          <xm:sqref>H88</xm:sqref>
        </x14:conditionalFormatting>
        <x14:conditionalFormatting xmlns:xm="http://schemas.microsoft.com/office/excel/2006/main">
          <x14:cfRule type="containsText" priority="342" operator="containsText" id="{3880D29A-45B4-4347-856B-40F3952926CD}">
            <xm:f>NOT(ISERROR(SEARCH("Označení signálu",H87)))</xm:f>
            <xm:f>"Označení signálu"</xm:f>
            <x14:dxf>
              <font>
                <b/>
                <i val="0"/>
                <color auto="1"/>
              </font>
            </x14:dxf>
          </x14:cfRule>
          <xm:sqref>H87</xm:sqref>
        </x14:conditionalFormatting>
        <x14:conditionalFormatting xmlns:xm="http://schemas.microsoft.com/office/excel/2006/main">
          <x14:cfRule type="containsText" priority="341" operator="containsText" id="{FFC1DC7C-ABD7-4311-8EA1-0490ADE29800}">
            <xm:f>NOT(ISERROR(SEARCH("Označení signálu",H86)))</xm:f>
            <xm:f>"Označení signálu"</xm:f>
            <x14:dxf>
              <font>
                <b/>
                <i val="0"/>
                <color auto="1"/>
              </font>
            </x14:dxf>
          </x14:cfRule>
          <xm:sqref>H86</xm:sqref>
        </x14:conditionalFormatting>
        <x14:conditionalFormatting xmlns:xm="http://schemas.microsoft.com/office/excel/2006/main">
          <x14:cfRule type="containsText" priority="336" operator="containsText" id="{5D02F9E6-6042-4DD5-88B5-7BCF2BB9CF5C}">
            <xm:f>NOT(ISERROR(SEARCH("Označení signálu",H85)))</xm:f>
            <xm:f>"Označení signálu"</xm:f>
            <x14:dxf>
              <font>
                <b/>
                <i val="0"/>
                <color auto="1"/>
              </font>
            </x14:dxf>
          </x14:cfRule>
          <xm:sqref>H85</xm:sqref>
        </x14:conditionalFormatting>
        <x14:conditionalFormatting xmlns:xm="http://schemas.microsoft.com/office/excel/2006/main">
          <x14:cfRule type="containsText" priority="335" operator="containsText" id="{C93FD0A9-8B24-43B6-8724-7D1A14B03812}">
            <xm:f>NOT(ISERROR(SEARCH("Označení signálu",H90)))</xm:f>
            <xm:f>"Označení signálu"</xm:f>
            <x14:dxf>
              <font>
                <b/>
                <i val="0"/>
                <color auto="1"/>
              </font>
            </x14:dxf>
          </x14:cfRule>
          <xm:sqref>H90</xm:sqref>
        </x14:conditionalFormatting>
        <x14:conditionalFormatting xmlns:xm="http://schemas.microsoft.com/office/excel/2006/main">
          <x14:cfRule type="containsText" priority="330" operator="containsText" id="{6F3799F4-DF05-499E-906B-D3F559C8C2EA}">
            <xm:f>NOT(ISERROR(SEARCH("Označení signálu",H93)))</xm:f>
            <xm:f>"Označení signálu"</xm:f>
            <x14:dxf>
              <font>
                <b/>
                <i val="0"/>
                <color auto="1"/>
              </font>
            </x14:dxf>
          </x14:cfRule>
          <xm:sqref>H93</xm:sqref>
        </x14:conditionalFormatting>
        <x14:conditionalFormatting xmlns:xm="http://schemas.microsoft.com/office/excel/2006/main">
          <x14:cfRule type="containsText" priority="329" operator="containsText" id="{D6382119-1264-43B4-8333-FE0D82152C56}">
            <xm:f>NOT(ISERROR(SEARCH("Označení signálu",H92)))</xm:f>
            <xm:f>"Označení signálu"</xm:f>
            <x14:dxf>
              <font>
                <b/>
                <i val="0"/>
                <color auto="1"/>
              </font>
            </x14:dxf>
          </x14:cfRule>
          <xm:sqref>H92</xm:sqref>
        </x14:conditionalFormatting>
        <x14:conditionalFormatting xmlns:xm="http://schemas.microsoft.com/office/excel/2006/main">
          <x14:cfRule type="containsText" priority="328" operator="containsText" id="{FF445463-8368-4BC3-AA20-9C5B9940D69A}">
            <xm:f>NOT(ISERROR(SEARCH("Označení signálu",H91)))</xm:f>
            <xm:f>"Označení signálu"</xm:f>
            <x14:dxf>
              <font>
                <b/>
                <i val="0"/>
                <color auto="1"/>
              </font>
            </x14:dxf>
          </x14:cfRule>
          <xm:sqref>H91</xm:sqref>
        </x14:conditionalFormatting>
        <x14:conditionalFormatting xmlns:xm="http://schemas.microsoft.com/office/excel/2006/main">
          <x14:cfRule type="containsText" priority="318" operator="containsText" id="{DCCA4AA0-5372-4BF5-8712-6E7EF2A45F67}">
            <xm:f>NOT(ISERROR(SEARCH("Označení signálu",H4)))</xm:f>
            <xm:f>"Označení signálu"</xm:f>
            <x14:dxf>
              <font>
                <b/>
                <i val="0"/>
                <color auto="1"/>
              </font>
            </x14:dxf>
          </x14:cfRule>
          <xm:sqref>H4:H6 H19:H21 H34:H37</xm:sqref>
        </x14:conditionalFormatting>
        <x14:conditionalFormatting xmlns:xm="http://schemas.microsoft.com/office/excel/2006/main">
          <x14:cfRule type="containsText" priority="317" operator="containsText" id="{8184307A-60FE-465D-8502-555E615788E3}">
            <xm:f>NOT(ISERROR(SEARCH("Označení signálu",H17)))</xm:f>
            <xm:f>"Označení signálu"</xm:f>
            <x14:dxf>
              <font>
                <b/>
                <i val="0"/>
                <color auto="1"/>
              </font>
            </x14:dxf>
          </x14:cfRule>
          <xm:sqref>H17</xm:sqref>
        </x14:conditionalFormatting>
        <x14:conditionalFormatting xmlns:xm="http://schemas.microsoft.com/office/excel/2006/main">
          <x14:cfRule type="containsText" priority="312" operator="containsText" id="{70300A17-C509-431D-A305-83D2D3908697}">
            <xm:f>NOT(ISERROR(SEARCH("Označení signálu",H7)))</xm:f>
            <xm:f>"Označení signálu"</xm:f>
            <x14:dxf>
              <font>
                <b/>
                <i val="0"/>
                <color auto="1"/>
              </font>
            </x14:dxf>
          </x14:cfRule>
          <xm:sqref>H7:H9</xm:sqref>
        </x14:conditionalFormatting>
        <x14:conditionalFormatting xmlns:xm="http://schemas.microsoft.com/office/excel/2006/main">
          <x14:cfRule type="containsText" priority="311" operator="containsText" id="{CD9D2D9A-7C29-4FEC-8450-BB7E2BC7BC76}">
            <xm:f>NOT(ISERROR(SEARCH("Označení signálu",H31)))</xm:f>
            <xm:f>"Označení signálu"</xm:f>
            <x14:dxf>
              <font>
                <b/>
                <i val="0"/>
                <color auto="1"/>
              </font>
            </x14:dxf>
          </x14:cfRule>
          <xm:sqref>H31:H33</xm:sqref>
        </x14:conditionalFormatting>
        <x14:conditionalFormatting xmlns:xm="http://schemas.microsoft.com/office/excel/2006/main">
          <x14:cfRule type="containsText" priority="310" operator="containsText" id="{AF21BB86-68E7-47B2-93C6-D25EB7436CBF}">
            <xm:f>NOT(ISERROR(SEARCH("Označení signálu",H28)))</xm:f>
            <xm:f>"Označení signálu"</xm:f>
            <x14:dxf>
              <font>
                <b/>
                <i val="0"/>
                <color auto="1"/>
              </font>
            </x14:dxf>
          </x14:cfRule>
          <xm:sqref>H28:H30</xm:sqref>
        </x14:conditionalFormatting>
        <x14:conditionalFormatting xmlns:xm="http://schemas.microsoft.com/office/excel/2006/main">
          <x14:cfRule type="containsText" priority="309" operator="containsText" id="{1839BC6E-2ED1-4599-A18C-E7A2355B752B}">
            <xm:f>NOT(ISERROR(SEARCH("Označení signálu",H25)))</xm:f>
            <xm:f>"Označení signálu"</xm:f>
            <x14:dxf>
              <font>
                <b/>
                <i val="0"/>
                <color auto="1"/>
              </font>
            </x14:dxf>
          </x14:cfRule>
          <xm:sqref>H25:H27</xm:sqref>
        </x14:conditionalFormatting>
        <x14:conditionalFormatting xmlns:xm="http://schemas.microsoft.com/office/excel/2006/main">
          <x14:cfRule type="containsText" priority="304" operator="containsText" id="{8AABFF74-AAFC-4093-80FB-1784BD1D2B84}">
            <xm:f>NOT(ISERROR(SEARCH("Označení signálu",H22)))</xm:f>
            <xm:f>"Označení signálu"</xm:f>
            <x14:dxf>
              <font>
                <b/>
                <i val="0"/>
                <color auto="1"/>
              </font>
            </x14:dxf>
          </x14:cfRule>
          <xm:sqref>H22:H24</xm:sqref>
        </x14:conditionalFormatting>
        <x14:conditionalFormatting xmlns:xm="http://schemas.microsoft.com/office/excel/2006/main">
          <x14:cfRule type="containsText" priority="299" operator="containsText" id="{FA31B390-A9CC-4CE8-8B2F-EB441EE9D16A}">
            <xm:f>NOT(ISERROR(SEARCH("Označení signálu",H38)))</xm:f>
            <xm:f>"Označení signálu"</xm:f>
            <x14:dxf>
              <font>
                <b/>
                <i val="0"/>
                <color auto="1"/>
              </font>
            </x14:dxf>
          </x14:cfRule>
          <xm:sqref>H38</xm:sqref>
        </x14:conditionalFormatting>
        <x14:conditionalFormatting xmlns:xm="http://schemas.microsoft.com/office/excel/2006/main">
          <x14:cfRule type="containsText" priority="272" operator="containsText" id="{D373E925-9EAE-4FE0-91EA-BF0610B9023D}">
            <xm:f>NOT(ISERROR(SEARCH("Označení signálu",H64)))</xm:f>
            <xm:f>"Označení signálu"</xm:f>
            <x14:dxf>
              <font>
                <b/>
                <i val="0"/>
                <color auto="1"/>
              </font>
            </x14:dxf>
          </x14:cfRule>
          <xm:sqref>H64</xm:sqref>
        </x14:conditionalFormatting>
        <x14:conditionalFormatting xmlns:xm="http://schemas.microsoft.com/office/excel/2006/main">
          <x14:cfRule type="containsText" priority="267" operator="containsText" id="{61574BAA-86EC-4FDA-9E0F-46530631EEAF}">
            <xm:f>NOT(ISERROR(SEARCH("Označení signálu",H95)))</xm:f>
            <xm:f>"Označení signálu"</xm:f>
            <x14:dxf>
              <font>
                <b/>
                <i val="0"/>
                <color auto="1"/>
              </font>
            </x14:dxf>
          </x14:cfRule>
          <xm:sqref>H95</xm:sqref>
        </x14:conditionalFormatting>
        <x14:conditionalFormatting xmlns:xm="http://schemas.microsoft.com/office/excel/2006/main">
          <x14:cfRule type="containsText" priority="242" operator="containsText" id="{126C7C2F-CB58-4B64-8DA3-56BFF2DFD705}">
            <xm:f>NOT(ISERROR(SEARCH("Označení signálu",H101)))</xm:f>
            <xm:f>"Označení signálu"</xm:f>
            <x14:dxf>
              <font>
                <b/>
                <i val="0"/>
                <color auto="1"/>
              </font>
            </x14:dxf>
          </x14:cfRule>
          <xm:sqref>H101</xm:sqref>
        </x14:conditionalFormatting>
        <x14:conditionalFormatting xmlns:xm="http://schemas.microsoft.com/office/excel/2006/main">
          <x14:cfRule type="containsText" priority="237" operator="containsText" id="{F3DF71CF-F597-4708-A06F-4E039008C883}">
            <xm:f>NOT(ISERROR(SEARCH("Označení signálu",H96)))</xm:f>
            <xm:f>"Označení signálu"</xm:f>
            <x14:dxf>
              <font>
                <b/>
                <i val="0"/>
                <color auto="1"/>
              </font>
            </x14:dxf>
          </x14:cfRule>
          <xm:sqref>H96:H98</xm:sqref>
        </x14:conditionalFormatting>
        <x14:conditionalFormatting xmlns:xm="http://schemas.microsoft.com/office/excel/2006/main">
          <x14:cfRule type="containsText" priority="232" operator="containsText" id="{FF139494-5EF2-41E2-9956-CF25FD9FD72C}">
            <xm:f>NOT(ISERROR(SEARCH("Označení signálu",H99)))</xm:f>
            <xm:f>"Označení signálu"</xm:f>
            <x14:dxf>
              <font>
                <b/>
                <i val="0"/>
                <color auto="1"/>
              </font>
            </x14:dxf>
          </x14:cfRule>
          <xm:sqref>H99:H100</xm:sqref>
        </x14:conditionalFormatting>
        <x14:conditionalFormatting xmlns:xm="http://schemas.microsoft.com/office/excel/2006/main">
          <x14:cfRule type="containsText" priority="220" operator="containsText" id="{B1F36B67-8752-4B33-9F50-64AE2989DC62}">
            <xm:f>NOT(ISERROR(SEARCH("Označení signálu",H10)))</xm:f>
            <xm:f>"Označení signálu"</xm:f>
            <x14:dxf>
              <font>
                <b/>
                <i val="0"/>
                <color auto="1"/>
              </font>
            </x14:dxf>
          </x14:cfRule>
          <xm:sqref>H10:H13</xm:sqref>
        </x14:conditionalFormatting>
        <x14:conditionalFormatting xmlns:xm="http://schemas.microsoft.com/office/excel/2006/main">
          <x14:cfRule type="containsText" priority="219" operator="containsText" id="{61B63B7E-3A47-4706-89AC-1A89E745BA6C}">
            <xm:f>NOT(ISERROR(SEARCH("Označení signálu",H14)))</xm:f>
            <xm:f>"Označení signálu"</xm:f>
            <x14:dxf>
              <font>
                <b/>
                <i val="0"/>
                <color auto="1"/>
              </font>
            </x14:dxf>
          </x14:cfRule>
          <xm:sqref>H14</xm:sqref>
        </x14:conditionalFormatting>
        <x14:conditionalFormatting xmlns:xm="http://schemas.microsoft.com/office/excel/2006/main">
          <x14:cfRule type="containsText" priority="209" operator="containsText" id="{33A25A18-2558-4D7C-AE97-FB2D27732180}">
            <xm:f>NOT(ISERROR(SEARCH("Označení signálu",H113)))</xm:f>
            <xm:f>"Označení signálu"</xm:f>
            <x14:dxf>
              <font>
                <b/>
                <i val="0"/>
                <color auto="1"/>
              </font>
            </x14:dxf>
          </x14:cfRule>
          <xm:sqref>H113:H114</xm:sqref>
        </x14:conditionalFormatting>
        <x14:conditionalFormatting xmlns:xm="http://schemas.microsoft.com/office/excel/2006/main">
          <x14:cfRule type="containsText" priority="218" operator="containsText" id="{B3003091-4AAB-44FA-ACEA-6F4F559E71A0}">
            <xm:f>NOT(ISERROR(SEARCH("Označení signálu",H15)))</xm:f>
            <xm:f>"Označení signálu"</xm:f>
            <x14:dxf>
              <font>
                <b/>
                <i val="0"/>
                <color auto="1"/>
              </font>
            </x14:dxf>
          </x14:cfRule>
          <xm:sqref>H15</xm:sqref>
        </x14:conditionalFormatting>
        <x14:conditionalFormatting xmlns:xm="http://schemas.microsoft.com/office/excel/2006/main">
          <x14:cfRule type="containsText" priority="217" operator="containsText" id="{A5765752-D0F0-42C8-9F99-2C02FBE1F1D8}">
            <xm:f>NOT(ISERROR(SEARCH("Označení signálu",H16)))</xm:f>
            <xm:f>"Označení signálu"</xm:f>
            <x14:dxf>
              <font>
                <b/>
                <i val="0"/>
                <color auto="1"/>
              </font>
            </x14:dxf>
          </x14:cfRule>
          <xm:sqref>H16</xm:sqref>
        </x14:conditionalFormatting>
        <x14:conditionalFormatting xmlns:xm="http://schemas.microsoft.com/office/excel/2006/main">
          <x14:cfRule type="containsText" priority="216" operator="containsText" id="{63B48B0B-5451-4BAD-A9D0-E07012F9DC2E}">
            <xm:f>NOT(ISERROR(SEARCH("Označení signálu",H18)))</xm:f>
            <xm:f>"Označení signálu"</xm:f>
            <x14:dxf>
              <font>
                <b/>
                <i val="0"/>
                <color auto="1"/>
              </font>
            </x14:dxf>
          </x14:cfRule>
          <xm:sqref>H18</xm:sqref>
        </x14:conditionalFormatting>
        <x14:conditionalFormatting xmlns:xm="http://schemas.microsoft.com/office/excel/2006/main">
          <x14:cfRule type="containsText" priority="215" operator="containsText" id="{3A701CAA-00F1-44B8-B69A-6B0ED9213E04}">
            <xm:f>NOT(ISERROR(SEARCH("Označení signálu",H79)))</xm:f>
            <xm:f>"Označení signálu"</xm:f>
            <x14:dxf>
              <font>
                <b/>
                <i val="0"/>
                <color auto="1"/>
              </font>
            </x14:dxf>
          </x14:cfRule>
          <xm:sqref>H79:H80</xm:sqref>
        </x14:conditionalFormatting>
        <x14:conditionalFormatting xmlns:xm="http://schemas.microsoft.com/office/excel/2006/main">
          <x14:cfRule type="containsText" priority="214" operator="containsText" id="{D452BAC3-1D3A-46CE-8718-F19829D8879C}">
            <xm:f>NOT(ISERROR(SEARCH("Označení signálu",H81)))</xm:f>
            <xm:f>"Označení signálu"</xm:f>
            <x14:dxf>
              <font>
                <b/>
                <i val="0"/>
                <color auto="1"/>
              </font>
            </x14:dxf>
          </x14:cfRule>
          <xm:sqref>H81</xm:sqref>
        </x14:conditionalFormatting>
        <x14:conditionalFormatting xmlns:xm="http://schemas.microsoft.com/office/excel/2006/main">
          <x14:cfRule type="containsText" priority="213" operator="containsText" id="{2ACDBBCF-B01B-4C49-9534-89A8F4734BAD}">
            <xm:f>NOT(ISERROR(SEARCH("Označení signálu",H105)))</xm:f>
            <xm:f>"Označení signálu"</xm:f>
            <x14:dxf>
              <font>
                <b/>
                <i val="0"/>
                <color auto="1"/>
              </font>
            </x14:dxf>
          </x14:cfRule>
          <xm:sqref>H105 H115</xm:sqref>
        </x14:conditionalFormatting>
        <x14:conditionalFormatting xmlns:xm="http://schemas.microsoft.com/office/excel/2006/main">
          <x14:cfRule type="containsText" priority="212" operator="containsText" id="{C26C4BD7-9DE1-48F5-8516-91BCAEBCFEA3}">
            <xm:f>NOT(ISERROR(SEARCH("Označení signálu",H106)))</xm:f>
            <xm:f>"Označení signálu"</xm:f>
            <x14:dxf>
              <font>
                <b/>
                <i val="0"/>
                <color auto="1"/>
              </font>
            </x14:dxf>
          </x14:cfRule>
          <xm:sqref>H106:H109</xm:sqref>
        </x14:conditionalFormatting>
        <x14:conditionalFormatting xmlns:xm="http://schemas.microsoft.com/office/excel/2006/main">
          <x14:cfRule type="containsText" priority="211" operator="containsText" id="{C0DC7FC7-7A0E-4DA5-80BA-137AA2D32A94}">
            <xm:f>NOT(ISERROR(SEARCH("Označení signálu",H110)))</xm:f>
            <xm:f>"Označení signálu"</xm:f>
            <x14:dxf>
              <font>
                <b/>
                <i val="0"/>
                <color auto="1"/>
              </font>
            </x14:dxf>
          </x14:cfRule>
          <xm:sqref>H110:H111</xm:sqref>
        </x14:conditionalFormatting>
        <x14:conditionalFormatting xmlns:xm="http://schemas.microsoft.com/office/excel/2006/main">
          <x14:cfRule type="containsText" priority="210" operator="containsText" id="{6016BA54-817C-487E-95D2-6ABB8AB14BCD}">
            <xm:f>NOT(ISERROR(SEARCH("Označení signálu",H112)))</xm:f>
            <xm:f>"Označení signálu"</xm:f>
            <x14:dxf>
              <font>
                <b/>
                <i val="0"/>
                <color auto="1"/>
              </font>
            </x14:dxf>
          </x14:cfRule>
          <xm:sqref>H112</xm:sqref>
        </x14:conditionalFormatting>
        <x14:conditionalFormatting xmlns:xm="http://schemas.microsoft.com/office/excel/2006/main">
          <x14:cfRule type="containsText" priority="204" operator="containsText" id="{71DFC68E-551A-49BC-ADCB-114A507B52AC}">
            <xm:f>NOT(ISERROR(SEARCH("Označení signálu",H139)))</xm:f>
            <xm:f>"Označení signálu"</xm:f>
            <x14:dxf>
              <font>
                <b/>
                <i val="0"/>
                <color auto="1"/>
              </font>
            </x14:dxf>
          </x14:cfRule>
          <xm:sqref>H139</xm:sqref>
        </x14:conditionalFormatting>
        <x14:conditionalFormatting xmlns:xm="http://schemas.microsoft.com/office/excel/2006/main">
          <x14:cfRule type="containsText" priority="199" operator="containsText" id="{29347E81-D795-49B9-BF11-C6631026A1EB}">
            <xm:f>NOT(ISERROR(SEARCH("Označení signálu",H134)))</xm:f>
            <xm:f>"Označení signálu"</xm:f>
            <x14:dxf>
              <font>
                <b/>
                <i val="0"/>
                <color auto="1"/>
              </font>
            </x14:dxf>
          </x14:cfRule>
          <xm:sqref>H134:H135</xm:sqref>
        </x14:conditionalFormatting>
        <x14:conditionalFormatting xmlns:xm="http://schemas.microsoft.com/office/excel/2006/main">
          <x14:cfRule type="containsText" priority="173" operator="containsText" id="{497A149A-405E-47BD-8F55-91AAE042D198}">
            <xm:f>NOT(ISERROR(SEARCH("Označení signálu",H126)))</xm:f>
            <xm:f>"Označení signálu"</xm:f>
            <x14:dxf>
              <font>
                <b/>
                <i val="0"/>
                <color auto="1"/>
              </font>
            </x14:dxf>
          </x14:cfRule>
          <xm:sqref>H126</xm:sqref>
        </x14:conditionalFormatting>
        <x14:conditionalFormatting xmlns:xm="http://schemas.microsoft.com/office/excel/2006/main">
          <x14:cfRule type="containsText" priority="168" operator="containsText" id="{3BA2177B-C34B-452C-A9EA-833FE154DFF2}">
            <xm:f>NOT(ISERROR(SEARCH("Označení signálu",H70)))</xm:f>
            <xm:f>"Označení signálu"</xm:f>
            <x14:dxf>
              <font>
                <b/>
                <i val="0"/>
                <color auto="1"/>
              </font>
            </x14:dxf>
          </x14:cfRule>
          <xm:sqref>H70</xm:sqref>
        </x14:conditionalFormatting>
        <x14:conditionalFormatting xmlns:xm="http://schemas.microsoft.com/office/excel/2006/main">
          <x14:cfRule type="containsText" priority="163" operator="containsText" id="{3E99F0B0-7D2D-44C5-BAA3-A791B5791292}">
            <xm:f>NOT(ISERROR(SEARCH("Označení signálu",H65)))</xm:f>
            <xm:f>"Označení signálu"</xm:f>
            <x14:dxf>
              <font>
                <b/>
                <i val="0"/>
                <color auto="1"/>
              </font>
            </x14:dxf>
          </x14:cfRule>
          <xm:sqref>H65:H67</xm:sqref>
        </x14:conditionalFormatting>
        <x14:conditionalFormatting xmlns:xm="http://schemas.microsoft.com/office/excel/2006/main">
          <x14:cfRule type="containsText" priority="158" operator="containsText" id="{121E1E43-DD55-46A3-ABDE-75F312689F75}">
            <xm:f>NOT(ISERROR(SEARCH("Označení signálu",H68)))</xm:f>
            <xm:f>"Označení signálu"</xm:f>
            <x14:dxf>
              <font>
                <b/>
                <i val="0"/>
                <color auto="1"/>
              </font>
            </x14:dxf>
          </x14:cfRule>
          <xm:sqref>H68:H69</xm:sqref>
        </x14:conditionalFormatting>
        <x14:conditionalFormatting xmlns:xm="http://schemas.microsoft.com/office/excel/2006/main">
          <x14:cfRule type="containsText" priority="138" operator="containsText" id="{E0B0A778-AD2B-4D57-B877-C4BB6E0D1CAE}">
            <xm:f>NOT(ISERROR(SEARCH("Označení signálu",H175)))</xm:f>
            <xm:f>"Označení signálu"</xm:f>
            <x14:dxf>
              <font>
                <b/>
                <i val="0"/>
                <color auto="1"/>
              </font>
            </x14:dxf>
          </x14:cfRule>
          <xm:sqref>H175</xm:sqref>
        </x14:conditionalFormatting>
        <x14:conditionalFormatting xmlns:xm="http://schemas.microsoft.com/office/excel/2006/main">
          <x14:cfRule type="containsText" priority="133" operator="containsText" id="{91EADBC5-0ECF-4896-86C3-DAAD862A9D26}">
            <xm:f>NOT(ISERROR(SEARCH("Označení signálu",H132)))</xm:f>
            <xm:f>"Označení signálu"</xm:f>
            <x14:dxf>
              <font>
                <b/>
                <i val="0"/>
                <color auto="1"/>
              </font>
            </x14:dxf>
          </x14:cfRule>
          <xm:sqref>H132</xm:sqref>
        </x14:conditionalFormatting>
        <x14:conditionalFormatting xmlns:xm="http://schemas.microsoft.com/office/excel/2006/main">
          <x14:cfRule type="containsText" priority="128" operator="containsText" id="{6A36229B-710C-4C3B-BD20-F0D0A17996A6}">
            <xm:f>NOT(ISERROR(SEARCH("Označení signálu",H127)))</xm:f>
            <xm:f>"Označení signálu"</xm:f>
            <x14:dxf>
              <font>
                <b/>
                <i val="0"/>
                <color auto="1"/>
              </font>
            </x14:dxf>
          </x14:cfRule>
          <xm:sqref>H127:H129</xm:sqref>
        </x14:conditionalFormatting>
        <x14:conditionalFormatting xmlns:xm="http://schemas.microsoft.com/office/excel/2006/main">
          <x14:cfRule type="containsText" priority="123" operator="containsText" id="{A610DE3B-07AC-425F-83C1-1133B54DE6A8}">
            <xm:f>NOT(ISERROR(SEARCH("Označení signálu",H130)))</xm:f>
            <xm:f>"Označení signálu"</xm:f>
            <x14:dxf>
              <font>
                <b/>
                <i val="0"/>
                <color auto="1"/>
              </font>
            </x14:dxf>
          </x14:cfRule>
          <xm:sqref>H130:H131</xm:sqref>
        </x14:conditionalFormatting>
        <x14:conditionalFormatting xmlns:xm="http://schemas.microsoft.com/office/excel/2006/main">
          <x14:cfRule type="containsText" priority="118" operator="containsText" id="{7E0D8D0A-A3EB-49C2-AFB4-D36596BE3EB2}">
            <xm:f>NOT(ISERROR(SEARCH("Označení signálu",H133)))</xm:f>
            <xm:f>"Označení signálu"</xm:f>
            <x14:dxf>
              <font>
                <b/>
                <i val="0"/>
                <color auto="1"/>
              </font>
            </x14:dxf>
          </x14:cfRule>
          <xm:sqref>H133</xm:sqref>
        </x14:conditionalFormatting>
        <x14:conditionalFormatting xmlns:xm="http://schemas.microsoft.com/office/excel/2006/main">
          <x14:cfRule type="containsText" priority="113" operator="containsText" id="{60BE0492-F739-4346-B3C5-FF5E0AF51E53}">
            <xm:f>NOT(ISERROR(SEARCH("Označení signálu",#REF!)))</xm:f>
            <xm:f>"Označení signálu"</xm:f>
            <x14:dxf>
              <font>
                <b/>
                <i val="0"/>
                <color auto="1"/>
              </font>
            </x14:dxf>
          </x14:cfRule>
          <xm:sqref>H140:H144 H146:H150</xm:sqref>
        </x14:conditionalFormatting>
        <x14:conditionalFormatting xmlns:xm="http://schemas.microsoft.com/office/excel/2006/main">
          <x14:cfRule type="containsText" priority="91" operator="containsText" id="{51FE1C3C-D09B-4E4B-9BD5-71B68A74369A}">
            <xm:f>NOT(ISERROR(SEARCH("Označení signálu",H41)))</xm:f>
            <xm:f>"Označení signálu"</xm:f>
            <x14:dxf>
              <font>
                <b/>
                <i val="0"/>
                <color auto="1"/>
              </font>
            </x14:dxf>
          </x14:cfRule>
          <xm:sqref>H41 H54:H56</xm:sqref>
        </x14:conditionalFormatting>
        <x14:conditionalFormatting xmlns:xm="http://schemas.microsoft.com/office/excel/2006/main">
          <x14:cfRule type="containsText" priority="90" operator="containsText" id="{7E68CCE1-60D7-4921-B274-3ED73A016D0C}">
            <xm:f>NOT(ISERROR(SEARCH("Označení signálu",H48)))</xm:f>
            <xm:f>"Označení signálu"</xm:f>
            <x14:dxf>
              <font>
                <b/>
                <i val="0"/>
                <color auto="1"/>
              </font>
            </x14:dxf>
          </x14:cfRule>
          <xm:sqref>H48:H53</xm:sqref>
        </x14:conditionalFormatting>
        <x14:conditionalFormatting xmlns:xm="http://schemas.microsoft.com/office/excel/2006/main">
          <x14:cfRule type="containsText" priority="89" operator="containsText" id="{DC8C6BDD-2FF2-490C-837E-8B129C6AE644}">
            <xm:f>NOT(ISERROR(SEARCH("Označení signálu",H42)))</xm:f>
            <xm:f>"Označení signálu"</xm:f>
            <x14:dxf>
              <font>
                <b/>
                <i val="0"/>
                <color auto="1"/>
              </font>
            </x14:dxf>
          </x14:cfRule>
          <xm:sqref>H42:H47</xm:sqref>
        </x14:conditionalFormatting>
        <x14:conditionalFormatting xmlns:xm="http://schemas.microsoft.com/office/excel/2006/main">
          <x14:cfRule type="containsText" priority="84" operator="containsText" id="{E10DBB79-F4D3-415E-8A46-5CE4B2836033}">
            <xm:f>NOT(ISERROR(SEARCH("Označení signálu",H57)))</xm:f>
            <xm:f>"Označení signálu"</xm:f>
            <x14:dxf>
              <font>
                <b/>
                <i val="0"/>
                <color auto="1"/>
              </font>
            </x14:dxf>
          </x14:cfRule>
          <xm:sqref>H57</xm:sqref>
        </x14:conditionalFormatting>
        <x14:conditionalFormatting xmlns:xm="http://schemas.microsoft.com/office/excel/2006/main">
          <x14:cfRule type="containsText" priority="79" operator="containsText" id="{AC7580B6-1E9B-4D9B-BBAF-9346429FCC59}">
            <xm:f>NOT(ISERROR(SEARCH("Označení signálu",H63)))</xm:f>
            <xm:f>"Označení signálu"</xm:f>
            <x14:dxf>
              <font>
                <b/>
                <i val="0"/>
                <color auto="1"/>
              </font>
            </x14:dxf>
          </x14:cfRule>
          <xm:sqref>H63</xm:sqref>
        </x14:conditionalFormatting>
        <x14:conditionalFormatting xmlns:xm="http://schemas.microsoft.com/office/excel/2006/main">
          <x14:cfRule type="containsText" priority="74" operator="containsText" id="{FE030229-B141-4D47-9DFC-AC6AB1A840D6}">
            <xm:f>NOT(ISERROR(SEARCH("Označení signálu",H58)))</xm:f>
            <xm:f>"Označení signálu"</xm:f>
            <x14:dxf>
              <font>
                <b/>
                <i val="0"/>
                <color auto="1"/>
              </font>
            </x14:dxf>
          </x14:cfRule>
          <xm:sqref>H58:H60</xm:sqref>
        </x14:conditionalFormatting>
        <x14:conditionalFormatting xmlns:xm="http://schemas.microsoft.com/office/excel/2006/main">
          <x14:cfRule type="containsText" priority="69" operator="containsText" id="{8E35D1F4-6C88-4B57-86C7-F8FBEF1F1774}">
            <xm:f>NOT(ISERROR(SEARCH("Označení signálu",H61)))</xm:f>
            <xm:f>"Označení signálu"</xm:f>
            <x14:dxf>
              <font>
                <b/>
                <i val="0"/>
                <color auto="1"/>
              </font>
            </x14:dxf>
          </x14:cfRule>
          <xm:sqref>H61:H62</xm:sqref>
        </x14:conditionalFormatting>
        <x14:conditionalFormatting xmlns:xm="http://schemas.microsoft.com/office/excel/2006/main">
          <x14:cfRule type="containsText" priority="68" operator="containsText" id="{C021DA76-3B05-4E3B-BE9D-DD6210E9D991}">
            <xm:f>NOT(ISERROR(SEARCH("Označení signálu",H117)))</xm:f>
            <xm:f>"Označení signálu"</xm:f>
            <x14:dxf>
              <font>
                <b/>
                <i val="0"/>
                <color auto="1"/>
              </font>
            </x14:dxf>
          </x14:cfRule>
          <xm:sqref>H117</xm:sqref>
        </x14:conditionalFormatting>
        <x14:conditionalFormatting xmlns:xm="http://schemas.microsoft.com/office/excel/2006/main">
          <x14:cfRule type="containsText" priority="67" operator="containsText" id="{75E80D04-E55D-439A-945A-14DDC83D6B45}">
            <xm:f>NOT(ISERROR(SEARCH("Označení signálu",H136)))</xm:f>
            <xm:f>"Označení signálu"</xm:f>
            <x14:dxf>
              <font>
                <b/>
                <i val="0"/>
                <color auto="1"/>
              </font>
            </x14:dxf>
          </x14:cfRule>
          <xm:sqref>H136</xm:sqref>
        </x14:conditionalFormatting>
        <x14:conditionalFormatting xmlns:xm="http://schemas.microsoft.com/office/excel/2006/main">
          <x14:cfRule type="containsText" priority="66" operator="containsText" id="{DCBFEF4F-5164-464D-B3F1-1E7E61264ABE}">
            <xm:f>NOT(ISERROR(SEARCH("Označení signálu",H137)))</xm:f>
            <xm:f>"Označení signálu"</xm:f>
            <x14:dxf>
              <font>
                <b/>
                <i val="0"/>
                <color auto="1"/>
              </font>
            </x14:dxf>
          </x14:cfRule>
          <xm:sqref>H137:H138</xm:sqref>
        </x14:conditionalFormatting>
        <x14:conditionalFormatting xmlns:xm="http://schemas.microsoft.com/office/excel/2006/main">
          <x14:cfRule type="containsText" priority="53" operator="containsText" id="{FEF7ECAA-3B20-401A-9F7E-5AAA7E5A14C2}">
            <xm:f>NOT(ISERROR(SEARCH("Označení signálu",H151)))</xm:f>
            <xm:f>"Označení signálu"</xm:f>
            <x14:dxf>
              <font>
                <b/>
                <i val="0"/>
                <color auto="1"/>
              </font>
            </x14:dxf>
          </x14:cfRule>
          <xm:sqref>H151</xm:sqref>
        </x14:conditionalFormatting>
        <x14:conditionalFormatting xmlns:xm="http://schemas.microsoft.com/office/excel/2006/main">
          <x14:cfRule type="containsText" priority="48" operator="containsText" id="{46DD653A-361B-4DD7-9EC2-6348B444F96D}">
            <xm:f>NOT(ISERROR(SEARCH("Označení signálu",H174)))</xm:f>
            <xm:f>"Označení signálu"</xm:f>
            <x14:dxf>
              <font>
                <b/>
                <i val="0"/>
                <color auto="1"/>
              </font>
            </x14:dxf>
          </x14:cfRule>
          <xm:sqref>H174</xm:sqref>
        </x14:conditionalFormatting>
        <x14:conditionalFormatting xmlns:xm="http://schemas.microsoft.com/office/excel/2006/main">
          <x14:cfRule type="containsText" priority="43" operator="containsText" id="{4AADA000-7ACB-4165-A62B-D4AE208A868F}">
            <xm:f>NOT(ISERROR(SEARCH("Označení signálu",H152)))</xm:f>
            <xm:f>"Označení signálu"</xm:f>
            <x14:dxf>
              <font>
                <b/>
                <i val="0"/>
                <color auto="1"/>
              </font>
            </x14:dxf>
          </x14:cfRule>
          <xm:sqref>H152:H153</xm:sqref>
        </x14:conditionalFormatting>
        <x14:conditionalFormatting xmlns:xm="http://schemas.microsoft.com/office/excel/2006/main">
          <x14:cfRule type="containsText" priority="34" operator="containsText" id="{DAFC4465-DE41-4501-BA2D-725737CB90F6}">
            <xm:f>NOT(ISERROR(SEARCH("Označení signálu",H169)))</xm:f>
            <xm:f>"Označení signálu"</xm:f>
            <x14:dxf>
              <font>
                <b/>
                <i val="0"/>
                <color auto="1"/>
              </font>
            </x14:dxf>
          </x14:cfRule>
          <xm:sqref>H169</xm:sqref>
        </x14:conditionalFormatting>
        <x14:conditionalFormatting xmlns:xm="http://schemas.microsoft.com/office/excel/2006/main">
          <x14:cfRule type="containsText" priority="33" operator="containsText" id="{BCDFA683-338B-410B-A54B-BA93F100AD43}">
            <xm:f>NOT(ISERROR(SEARCH("Označení signálu",H168)))</xm:f>
            <xm:f>"Označení signálu"</xm:f>
            <x14:dxf>
              <font>
                <b/>
                <i val="0"/>
                <color auto="1"/>
              </font>
            </x14:dxf>
          </x14:cfRule>
          <xm:sqref>H168</xm:sqref>
        </x14:conditionalFormatting>
        <x14:conditionalFormatting xmlns:xm="http://schemas.microsoft.com/office/excel/2006/main">
          <x14:cfRule type="containsText" priority="32" operator="containsText" id="{9E5475E4-3A05-47C0-A43C-7B1451B3C7ED}">
            <xm:f>NOT(ISERROR(SEARCH("Označení signálu",H167)))</xm:f>
            <xm:f>"Označení signálu"</xm:f>
            <x14:dxf>
              <font>
                <b/>
                <i val="0"/>
                <color auto="1"/>
              </font>
            </x14:dxf>
          </x14:cfRule>
          <xm:sqref>H167</xm:sqref>
        </x14:conditionalFormatting>
        <x14:conditionalFormatting xmlns:xm="http://schemas.microsoft.com/office/excel/2006/main">
          <x14:cfRule type="containsText" priority="21" operator="containsText" id="{BBB05F70-B977-4FCE-A4C0-DF2B8E2D73D4}">
            <xm:f>NOT(ISERROR(SEARCH("Označení signálu",H173)))</xm:f>
            <xm:f>"Označení signálu"</xm:f>
            <x14:dxf>
              <font>
                <b/>
                <i val="0"/>
                <color auto="1"/>
              </font>
            </x14:dxf>
          </x14:cfRule>
          <xm:sqref>H173</xm:sqref>
        </x14:conditionalFormatting>
        <x14:conditionalFormatting xmlns:xm="http://schemas.microsoft.com/office/excel/2006/main">
          <x14:cfRule type="containsText" priority="27" operator="containsText" id="{C7DD7165-8442-43FA-8F36-1E8CF14EAAC1}">
            <xm:f>NOT(ISERROR(SEARCH("Označení signálu",H165)))</xm:f>
            <xm:f>"Označení signálu"</xm:f>
            <x14:dxf>
              <font>
                <b/>
                <i val="0"/>
                <color auto="1"/>
              </font>
            </x14:dxf>
          </x14:cfRule>
          <xm:sqref>H165</xm:sqref>
        </x14:conditionalFormatting>
        <x14:conditionalFormatting xmlns:xm="http://schemas.microsoft.com/office/excel/2006/main">
          <x14:cfRule type="containsText" priority="26" operator="containsText" id="{6B048F93-5A93-4A47-897B-06FE303D3FFA}">
            <xm:f>NOT(ISERROR(SEARCH("Označení signálu",H170)))</xm:f>
            <xm:f>"Označení signálu"</xm:f>
            <x14:dxf>
              <font>
                <b/>
                <i val="0"/>
                <color auto="1"/>
              </font>
            </x14:dxf>
          </x14:cfRule>
          <xm:sqref>H170</xm:sqref>
        </x14:conditionalFormatting>
        <x14:conditionalFormatting xmlns:xm="http://schemas.microsoft.com/office/excel/2006/main">
          <x14:cfRule type="containsText" priority="20" operator="containsText" id="{6B6380BD-812A-4725-A709-24EDC9C36FBB}">
            <xm:f>NOT(ISERROR(SEARCH("Označení signálu",H172)))</xm:f>
            <xm:f>"Označení signálu"</xm:f>
            <x14:dxf>
              <font>
                <b/>
                <i val="0"/>
                <color auto="1"/>
              </font>
            </x14:dxf>
          </x14:cfRule>
          <xm:sqref>H172</xm:sqref>
        </x14:conditionalFormatting>
        <x14:conditionalFormatting xmlns:xm="http://schemas.microsoft.com/office/excel/2006/main">
          <x14:cfRule type="containsText" priority="19" operator="containsText" id="{6332DC33-E59C-4D59-8076-BAC920908367}">
            <xm:f>NOT(ISERROR(SEARCH("Označení signálu",H171)))</xm:f>
            <xm:f>"Označení signálu"</xm:f>
            <x14:dxf>
              <font>
                <b/>
                <i val="0"/>
                <color auto="1"/>
              </font>
            </x14:dxf>
          </x14:cfRule>
          <xm:sqref>H171</xm:sqref>
        </x14:conditionalFormatting>
        <x14:conditionalFormatting xmlns:xm="http://schemas.microsoft.com/office/excel/2006/main">
          <x14:cfRule type="containsText" priority="14" operator="containsText" id="{983C7315-D23C-48EF-B6CC-10064E1C148D}">
            <xm:f>NOT(ISERROR(SEARCH("Označení signálu",H162)))</xm:f>
            <xm:f>"Označení signálu"</xm:f>
            <x14:dxf>
              <font>
                <b/>
                <i val="0"/>
                <color auto="1"/>
              </font>
            </x14:dxf>
          </x14:cfRule>
          <xm:sqref>H162:H163</xm:sqref>
        </x14:conditionalFormatting>
        <x14:conditionalFormatting xmlns:xm="http://schemas.microsoft.com/office/excel/2006/main">
          <x14:cfRule type="containsText" priority="18" operator="containsText" id="{5F72B091-474D-4954-B2DF-17C3E2DF4C41}">
            <xm:f>NOT(ISERROR(SEARCH("Označení signálu",H164)))</xm:f>
            <xm:f>"Označení signálu"</xm:f>
            <x14:dxf>
              <font>
                <b/>
                <i val="0"/>
                <color auto="1"/>
              </font>
            </x14:dxf>
          </x14:cfRule>
          <xm:sqref>H164</xm:sqref>
        </x14:conditionalFormatting>
        <x14:conditionalFormatting xmlns:xm="http://schemas.microsoft.com/office/excel/2006/main">
          <x14:cfRule type="containsText" priority="16" operator="containsText" id="{D495ED15-CCFE-403A-BAC4-4CE181B11889}">
            <xm:f>NOT(ISERROR(SEARCH("Označení signálu",H160)))</xm:f>
            <xm:f>"Označení signálu"</xm:f>
            <x14:dxf>
              <font>
                <b/>
                <i val="0"/>
                <color auto="1"/>
              </font>
            </x14:dxf>
          </x14:cfRule>
          <xm:sqref>H160</xm:sqref>
        </x14:conditionalFormatting>
        <x14:conditionalFormatting xmlns:xm="http://schemas.microsoft.com/office/excel/2006/main">
          <x14:cfRule type="containsText" priority="15" operator="containsText" id="{66893520-1295-4A63-962D-543BACEE538D}">
            <xm:f>NOT(ISERROR(SEARCH("Označení signálu",H161)))</xm:f>
            <xm:f>"Označení signálu"</xm:f>
            <x14:dxf>
              <font>
                <b/>
                <i val="0"/>
                <color auto="1"/>
              </font>
            </x14:dxf>
          </x14:cfRule>
          <xm:sqref>H161</xm:sqref>
        </x14:conditionalFormatting>
        <x14:conditionalFormatting xmlns:xm="http://schemas.microsoft.com/office/excel/2006/main">
          <x14:cfRule type="containsText" priority="13" operator="containsText" id="{EC7D69F1-41B0-4AA1-BBCD-36333C826061}">
            <xm:f>NOT(ISERROR(SEARCH("Označení signálu",H166)))</xm:f>
            <xm:f>"Označení signálu"</xm:f>
            <x14:dxf>
              <font>
                <b/>
                <i val="0"/>
                <color auto="1"/>
              </font>
            </x14:dxf>
          </x14:cfRule>
          <xm:sqref>H166</xm:sqref>
        </x14:conditionalFormatting>
        <x14:conditionalFormatting xmlns:xm="http://schemas.microsoft.com/office/excel/2006/main">
          <x14:cfRule type="containsText" priority="4" operator="containsText" id="{D5B9291A-AAEC-4A03-8FF9-AC2BD34810A4}">
            <xm:f>NOT(ISERROR(SEARCH("Označení signálu",H154)))</xm:f>
            <xm:f>"Označení signálu"</xm:f>
            <x14:dxf>
              <font>
                <b/>
                <i val="0"/>
                <color auto="1"/>
              </font>
            </x14:dxf>
          </x14:cfRule>
          <xm:sqref>H154</xm:sqref>
        </x14:conditionalFormatting>
        <x14:conditionalFormatting xmlns:xm="http://schemas.microsoft.com/office/excel/2006/main">
          <x14:cfRule type="containsText" priority="3" operator="containsText" id="{A854CBA0-78CC-42B2-82AA-FB7D7D283B0E}">
            <xm:f>NOT(ISERROR(SEARCH("Označení signálu",H155)))</xm:f>
            <xm:f>"Označení signálu"</xm:f>
            <x14:dxf>
              <font>
                <b/>
                <i val="0"/>
                <color auto="1"/>
              </font>
            </x14:dxf>
          </x14:cfRule>
          <xm:sqref>H155:H158</xm:sqref>
        </x14:conditionalFormatting>
        <x14:conditionalFormatting xmlns:xm="http://schemas.microsoft.com/office/excel/2006/main">
          <x14:cfRule type="containsText" priority="2" operator="containsText" id="{BB6EED93-E9C1-4F62-BFE7-3433BB5A7267}">
            <xm:f>NOT(ISERROR(SEARCH("Označení signálu",H159)))</xm:f>
            <xm:f>"Označení signálu"</xm:f>
            <x14:dxf>
              <font>
                <b/>
                <i val="0"/>
                <color auto="1"/>
              </font>
            </x14:dxf>
          </x14:cfRule>
          <xm:sqref>H159</xm:sqref>
        </x14:conditionalFormatting>
        <x14:conditionalFormatting xmlns:xm="http://schemas.microsoft.com/office/excel/2006/main">
          <x14:cfRule type="containsText" priority="1" operator="containsText" id="{4B3CB53D-66E0-4BCB-9CAB-32C31438786F}">
            <xm:f>NOT(ISERROR(SEARCH("Označení signálu",#REF!)))</xm:f>
            <xm:f>"Označení signálu"</xm:f>
            <x14:dxf>
              <font>
                <b/>
                <i val="0"/>
                <color auto="1"/>
              </font>
            </x14:dxf>
          </x14:cfRule>
          <xm:sqref>H145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10115A-72FC-4874-AA79-E62B0CB46F43}">
  <sheetPr>
    <tabColor rgb="FFFF0000"/>
  </sheetPr>
  <dimension ref="A1:AA176"/>
  <sheetViews>
    <sheetView view="pageBreakPreview" zoomScale="130" zoomScaleNormal="100" zoomScaleSheetLayoutView="130" workbookViewId="0">
      <pane xSplit="3" ySplit="3" topLeftCell="D4" activePane="bottomRight" state="frozen"/>
      <selection activeCell="B154" sqref="B154:B174"/>
      <selection pane="topRight" activeCell="B154" sqref="B154:B174"/>
      <selection pane="bottomLeft" activeCell="B154" sqref="B154:B174"/>
      <selection pane="bottomRight" activeCell="B154" sqref="B154:B174"/>
    </sheetView>
  </sheetViews>
  <sheetFormatPr defaultColWidth="9.140625" defaultRowHeight="12.75" x14ac:dyDescent="0.2"/>
  <cols>
    <col min="1" max="1" width="4.140625" style="52" customWidth="1"/>
    <col min="2" max="2" width="3.7109375" style="52" customWidth="1"/>
    <col min="3" max="3" width="7.140625" style="52" customWidth="1"/>
    <col min="4" max="7" width="2.7109375" style="52" customWidth="1"/>
    <col min="8" max="8" width="23.85546875" style="103" customWidth="1"/>
    <col min="9" max="9" width="37.140625" style="53" customWidth="1"/>
    <col min="10" max="10" width="18.28515625" style="143" customWidth="1"/>
    <col min="11" max="11" width="5.7109375" style="54" customWidth="1"/>
    <col min="12" max="12" width="5.7109375" style="55" customWidth="1"/>
    <col min="13" max="13" width="5.7109375" style="144" customWidth="1"/>
    <col min="14" max="25" width="9.140625" style="52"/>
    <col min="26" max="26" width="10.28515625" style="56" bestFit="1" customWidth="1"/>
    <col min="27" max="27" width="9.140625" style="57"/>
    <col min="28" max="16384" width="9.140625" style="52"/>
  </cols>
  <sheetData>
    <row r="1" spans="1:27" ht="18.75" x14ac:dyDescent="0.3">
      <c r="A1" s="51" t="s">
        <v>312</v>
      </c>
      <c r="H1" s="52"/>
    </row>
    <row r="2" spans="1:27" x14ac:dyDescent="0.2">
      <c r="H2" s="52"/>
    </row>
    <row r="3" spans="1:27" ht="16.5" customHeight="1" x14ac:dyDescent="0.2">
      <c r="A3" s="279" t="s">
        <v>104</v>
      </c>
      <c r="B3" s="281" t="s">
        <v>5</v>
      </c>
      <c r="C3" s="283" t="s">
        <v>316</v>
      </c>
      <c r="D3" s="285" t="s">
        <v>7</v>
      </c>
      <c r="E3" s="286"/>
      <c r="F3" s="286"/>
      <c r="G3" s="286"/>
      <c r="H3" s="287" t="s">
        <v>0</v>
      </c>
      <c r="I3" s="289" t="s">
        <v>2</v>
      </c>
      <c r="J3" s="272" t="s">
        <v>1</v>
      </c>
      <c r="K3" s="274" t="s">
        <v>24</v>
      </c>
      <c r="L3" s="275" t="s">
        <v>47</v>
      </c>
      <c r="M3" s="275" t="s">
        <v>72</v>
      </c>
      <c r="AA3" s="57" t="str">
        <f t="shared" ref="AA3:AA4" si="0">CONCATENATE(MID(C3,1,2),IF(I3&lt;&gt;0,"O","X"))</f>
        <v>16O</v>
      </c>
    </row>
    <row r="4" spans="1:27" ht="26.25" customHeight="1" x14ac:dyDescent="0.2">
      <c r="A4" s="280"/>
      <c r="B4" s="282"/>
      <c r="C4" s="284"/>
      <c r="D4" s="58" t="s">
        <v>33</v>
      </c>
      <c r="E4" s="59" t="s">
        <v>6</v>
      </c>
      <c r="F4" s="58" t="s">
        <v>34</v>
      </c>
      <c r="G4" s="60" t="s">
        <v>3</v>
      </c>
      <c r="H4" s="288"/>
      <c r="I4" s="290"/>
      <c r="J4" s="273"/>
      <c r="K4" s="274"/>
      <c r="L4" s="275"/>
      <c r="M4" s="275"/>
      <c r="AA4" s="57" t="str">
        <f t="shared" si="0"/>
        <v>X</v>
      </c>
    </row>
    <row r="5" spans="1:27" ht="12.75" customHeight="1" x14ac:dyDescent="0.2">
      <c r="A5" s="276" t="s">
        <v>313</v>
      </c>
      <c r="B5" s="276" t="s">
        <v>105</v>
      </c>
      <c r="C5" s="61" t="s">
        <v>55</v>
      </c>
      <c r="D5" s="62"/>
      <c r="E5" s="63"/>
      <c r="F5" s="63"/>
      <c r="G5" s="64"/>
      <c r="H5" s="65"/>
      <c r="I5" s="184"/>
      <c r="J5" s="67"/>
      <c r="N5" s="54"/>
      <c r="AA5" s="57" t="str">
        <f>CONCATENATE(MID(C5,1,2),IF(I5&lt;&gt;0,"O","X"))</f>
        <v>UIX</v>
      </c>
    </row>
    <row r="6" spans="1:27" x14ac:dyDescent="0.2">
      <c r="A6" s="277"/>
      <c r="B6" s="277"/>
      <c r="C6" s="61" t="s">
        <v>56</v>
      </c>
      <c r="D6" s="68"/>
      <c r="E6" s="69"/>
      <c r="F6" s="69"/>
      <c r="G6" s="70"/>
      <c r="H6" s="71" t="s">
        <v>330</v>
      </c>
      <c r="I6" s="44" t="s">
        <v>327</v>
      </c>
      <c r="J6" s="72"/>
      <c r="N6" s="54"/>
      <c r="Y6" s="52" t="str">
        <f t="shared" ref="Y6:Y36" si="1">MID(A6,14,2)</f>
        <v/>
      </c>
      <c r="AA6" s="57" t="str">
        <f t="shared" ref="AA6:AA36" si="2">CONCATENATE(MID(C6,1,2),IF(I6&lt;&gt;0,"O","X"))</f>
        <v>UIO</v>
      </c>
    </row>
    <row r="7" spans="1:27" x14ac:dyDescent="0.2">
      <c r="A7" s="277"/>
      <c r="B7" s="277"/>
      <c r="C7" s="61" t="s">
        <v>57</v>
      </c>
      <c r="D7" s="68"/>
      <c r="E7" s="69"/>
      <c r="F7" s="69"/>
      <c r="G7" s="70"/>
      <c r="H7" s="71" t="s">
        <v>331</v>
      </c>
      <c r="I7" s="44" t="s">
        <v>328</v>
      </c>
      <c r="J7" s="72"/>
      <c r="N7" s="54"/>
      <c r="Y7" s="52" t="str">
        <f t="shared" si="1"/>
        <v/>
      </c>
      <c r="AA7" s="57" t="str">
        <f t="shared" si="2"/>
        <v>UIO</v>
      </c>
    </row>
    <row r="8" spans="1:27" x14ac:dyDescent="0.2">
      <c r="A8" s="277"/>
      <c r="B8" s="277"/>
      <c r="C8" s="61" t="s">
        <v>58</v>
      </c>
      <c r="D8" s="68"/>
      <c r="E8" s="69"/>
      <c r="F8" s="69"/>
      <c r="G8" s="70"/>
      <c r="H8" s="71" t="s">
        <v>332</v>
      </c>
      <c r="I8" s="44" t="s">
        <v>329</v>
      </c>
      <c r="J8" s="72"/>
      <c r="N8" s="54"/>
      <c r="Y8" s="52" t="str">
        <f t="shared" si="1"/>
        <v/>
      </c>
      <c r="AA8" s="57" t="str">
        <f t="shared" si="2"/>
        <v>UIO</v>
      </c>
    </row>
    <row r="9" spans="1:27" x14ac:dyDescent="0.2">
      <c r="A9" s="277"/>
      <c r="B9" s="277"/>
      <c r="C9" s="61" t="s">
        <v>110</v>
      </c>
      <c r="D9" s="68"/>
      <c r="E9" s="69"/>
      <c r="F9" s="69"/>
      <c r="G9" s="70"/>
      <c r="H9" s="71"/>
      <c r="I9" s="44" t="s">
        <v>333</v>
      </c>
      <c r="J9" s="72"/>
      <c r="N9" s="54"/>
      <c r="Y9" s="52" t="str">
        <f t="shared" si="1"/>
        <v/>
      </c>
      <c r="AA9" s="57" t="str">
        <f t="shared" si="2"/>
        <v>UIO</v>
      </c>
    </row>
    <row r="10" spans="1:27" x14ac:dyDescent="0.2">
      <c r="A10" s="277"/>
      <c r="B10" s="277"/>
      <c r="C10" s="61" t="s">
        <v>112</v>
      </c>
      <c r="D10" s="68"/>
      <c r="E10" s="69"/>
      <c r="F10" s="69"/>
      <c r="G10" s="70"/>
      <c r="H10" s="71"/>
      <c r="I10" s="44" t="s">
        <v>334</v>
      </c>
      <c r="J10" s="72"/>
      <c r="L10" s="73"/>
      <c r="N10" s="54"/>
      <c r="Y10" s="52" t="str">
        <f t="shared" si="1"/>
        <v/>
      </c>
      <c r="AA10" s="57" t="str">
        <f t="shared" si="2"/>
        <v>UIO</v>
      </c>
    </row>
    <row r="11" spans="1:27" x14ac:dyDescent="0.2">
      <c r="A11" s="277"/>
      <c r="B11" s="277"/>
      <c r="C11" s="61" t="s">
        <v>114</v>
      </c>
      <c r="D11" s="68"/>
      <c r="E11" s="69"/>
      <c r="F11" s="69"/>
      <c r="G11" s="70"/>
      <c r="H11" s="71"/>
      <c r="I11" s="44" t="s">
        <v>335</v>
      </c>
      <c r="J11" s="72"/>
      <c r="N11" s="54"/>
      <c r="Y11" s="52" t="str">
        <f t="shared" si="1"/>
        <v/>
      </c>
      <c r="AA11" s="57" t="str">
        <f t="shared" si="2"/>
        <v>UIO</v>
      </c>
    </row>
    <row r="12" spans="1:27" x14ac:dyDescent="0.2">
      <c r="A12" s="277"/>
      <c r="B12" s="277"/>
      <c r="C12" s="61" t="s">
        <v>116</v>
      </c>
      <c r="D12" s="68"/>
      <c r="E12" s="69"/>
      <c r="F12" s="69"/>
      <c r="G12" s="70"/>
      <c r="H12" s="71"/>
      <c r="I12" s="44" t="s">
        <v>336</v>
      </c>
      <c r="J12" s="72"/>
      <c r="N12" s="54"/>
      <c r="Y12" s="52" t="str">
        <f t="shared" si="1"/>
        <v/>
      </c>
      <c r="AA12" s="57" t="str">
        <f t="shared" si="2"/>
        <v>UIO</v>
      </c>
    </row>
    <row r="13" spans="1:27" x14ac:dyDescent="0.2">
      <c r="A13" s="277"/>
      <c r="B13" s="277"/>
      <c r="C13" s="61" t="s">
        <v>118</v>
      </c>
      <c r="D13" s="68"/>
      <c r="E13" s="69"/>
      <c r="F13" s="69"/>
      <c r="G13" s="70"/>
      <c r="H13" s="71"/>
      <c r="I13" s="44" t="s">
        <v>337</v>
      </c>
      <c r="J13" s="72"/>
      <c r="N13" s="54"/>
      <c r="Y13" s="52" t="str">
        <f t="shared" si="1"/>
        <v/>
      </c>
      <c r="AA13" s="57" t="str">
        <f t="shared" si="2"/>
        <v>UIO</v>
      </c>
    </row>
    <row r="14" spans="1:27" x14ac:dyDescent="0.2">
      <c r="A14" s="277"/>
      <c r="B14" s="277"/>
      <c r="C14" s="61" t="s">
        <v>120</v>
      </c>
      <c r="D14" s="68"/>
      <c r="E14" s="69"/>
      <c r="F14" s="69"/>
      <c r="G14" s="70"/>
      <c r="H14" s="71"/>
      <c r="I14" s="44" t="s">
        <v>338</v>
      </c>
      <c r="J14" s="72"/>
      <c r="N14" s="54"/>
      <c r="Y14" s="52" t="str">
        <f t="shared" si="1"/>
        <v/>
      </c>
      <c r="AA14" s="57" t="str">
        <f t="shared" si="2"/>
        <v>UIO</v>
      </c>
    </row>
    <row r="15" spans="1:27" x14ac:dyDescent="0.2">
      <c r="A15" s="277"/>
      <c r="B15" s="277"/>
      <c r="C15" s="61" t="s">
        <v>122</v>
      </c>
      <c r="D15" s="68"/>
      <c r="E15" s="69"/>
      <c r="F15" s="69"/>
      <c r="G15" s="70"/>
      <c r="H15" s="71"/>
      <c r="I15" s="44" t="s">
        <v>339</v>
      </c>
      <c r="J15" s="72"/>
      <c r="N15" s="54"/>
      <c r="Y15" s="52" t="str">
        <f t="shared" si="1"/>
        <v/>
      </c>
      <c r="AA15" s="57" t="str">
        <f t="shared" si="2"/>
        <v>UIO</v>
      </c>
    </row>
    <row r="16" spans="1:27" x14ac:dyDescent="0.2">
      <c r="A16" s="277"/>
      <c r="B16" s="277"/>
      <c r="C16" s="61" t="s">
        <v>124</v>
      </c>
      <c r="D16" s="68"/>
      <c r="E16" s="69"/>
      <c r="F16" s="69"/>
      <c r="G16" s="70"/>
      <c r="H16" s="71"/>
      <c r="I16" s="185"/>
      <c r="J16" s="72"/>
      <c r="L16" s="73"/>
      <c r="N16" s="54"/>
      <c r="Y16" s="52" t="str">
        <f t="shared" si="1"/>
        <v/>
      </c>
      <c r="AA16" s="57" t="str">
        <f t="shared" si="2"/>
        <v>UIX</v>
      </c>
    </row>
    <row r="17" spans="1:27" x14ac:dyDescent="0.2">
      <c r="A17" s="277"/>
      <c r="B17" s="277"/>
      <c r="C17" s="61" t="s">
        <v>125</v>
      </c>
      <c r="D17" s="68"/>
      <c r="E17" s="69"/>
      <c r="F17" s="69"/>
      <c r="G17" s="70"/>
      <c r="H17" s="71"/>
      <c r="I17" s="180"/>
      <c r="J17" s="72"/>
      <c r="N17" s="54"/>
      <c r="Y17" s="52" t="str">
        <f t="shared" si="1"/>
        <v/>
      </c>
      <c r="AA17" s="57" t="str">
        <f t="shared" si="2"/>
        <v>UIX</v>
      </c>
    </row>
    <row r="18" spans="1:27" x14ac:dyDescent="0.2">
      <c r="A18" s="277"/>
      <c r="B18" s="277"/>
      <c r="C18" s="61" t="s">
        <v>127</v>
      </c>
      <c r="D18" s="68"/>
      <c r="E18" s="69"/>
      <c r="F18" s="69"/>
      <c r="G18" s="70"/>
      <c r="H18" s="71"/>
      <c r="I18" s="44" t="s">
        <v>340</v>
      </c>
      <c r="J18" s="72"/>
      <c r="N18" s="54"/>
      <c r="Y18" s="52" t="str">
        <f t="shared" si="1"/>
        <v/>
      </c>
      <c r="AA18" s="57" t="str">
        <f t="shared" si="2"/>
        <v>UIO</v>
      </c>
    </row>
    <row r="19" spans="1:27" x14ac:dyDescent="0.2">
      <c r="A19" s="277"/>
      <c r="B19" s="277"/>
      <c r="C19" s="61" t="s">
        <v>129</v>
      </c>
      <c r="D19" s="68"/>
      <c r="E19" s="69"/>
      <c r="F19" s="69"/>
      <c r="G19" s="70"/>
      <c r="H19" s="160"/>
      <c r="I19" s="44" t="s">
        <v>342</v>
      </c>
      <c r="J19" s="165"/>
      <c r="N19" s="54"/>
      <c r="Y19" s="52" t="str">
        <f t="shared" si="1"/>
        <v/>
      </c>
      <c r="AA19" s="57" t="str">
        <f t="shared" si="2"/>
        <v>UIO</v>
      </c>
    </row>
    <row r="20" spans="1:27" x14ac:dyDescent="0.2">
      <c r="A20" s="277"/>
      <c r="B20" s="277"/>
      <c r="C20" s="74" t="s">
        <v>131</v>
      </c>
      <c r="D20" s="75"/>
      <c r="E20" s="76"/>
      <c r="F20" s="76"/>
      <c r="G20" s="77"/>
      <c r="H20" s="162"/>
      <c r="I20" s="81" t="s">
        <v>341</v>
      </c>
      <c r="J20" s="166"/>
      <c r="N20" s="54"/>
      <c r="Y20" s="52" t="str">
        <f t="shared" si="1"/>
        <v/>
      </c>
      <c r="AA20" s="57" t="str">
        <f t="shared" si="2"/>
        <v>UIO</v>
      </c>
    </row>
    <row r="21" spans="1:27" x14ac:dyDescent="0.2">
      <c r="A21" s="277"/>
      <c r="B21" s="277"/>
      <c r="C21" s="145" t="s">
        <v>67</v>
      </c>
      <c r="D21" s="82"/>
      <c r="E21" s="83"/>
      <c r="F21" s="83"/>
      <c r="G21" s="84"/>
      <c r="H21" s="150"/>
      <c r="I21" s="156" t="s">
        <v>343</v>
      </c>
      <c r="J21" s="146"/>
      <c r="N21" s="54"/>
      <c r="Y21" s="52" t="str">
        <f t="shared" si="1"/>
        <v/>
      </c>
      <c r="AA21" s="57" t="str">
        <f t="shared" si="2"/>
        <v>AOO</v>
      </c>
    </row>
    <row r="22" spans="1:27" x14ac:dyDescent="0.2">
      <c r="A22" s="277"/>
      <c r="B22" s="277"/>
      <c r="C22" s="61" t="s">
        <v>68</v>
      </c>
      <c r="D22" s="68"/>
      <c r="E22" s="69"/>
      <c r="F22" s="69"/>
      <c r="G22" s="70"/>
      <c r="H22" s="71"/>
      <c r="I22" s="44" t="s">
        <v>344</v>
      </c>
      <c r="J22" s="72"/>
      <c r="L22" s="73"/>
      <c r="N22" s="54"/>
      <c r="Y22" s="52" t="str">
        <f t="shared" si="1"/>
        <v/>
      </c>
      <c r="AA22" s="57" t="str">
        <f t="shared" si="2"/>
        <v>AOO</v>
      </c>
    </row>
    <row r="23" spans="1:27" x14ac:dyDescent="0.2">
      <c r="A23" s="277"/>
      <c r="B23" s="277"/>
      <c r="C23" s="61" t="s">
        <v>69</v>
      </c>
      <c r="D23" s="68"/>
      <c r="E23" s="69"/>
      <c r="F23" s="69"/>
      <c r="G23" s="70"/>
      <c r="H23" s="71"/>
      <c r="I23" s="43" t="s">
        <v>345</v>
      </c>
      <c r="J23" s="72"/>
      <c r="N23" s="54"/>
      <c r="Y23" s="52" t="str">
        <f t="shared" si="1"/>
        <v/>
      </c>
      <c r="AA23" s="57" t="str">
        <f t="shared" si="2"/>
        <v>AOO</v>
      </c>
    </row>
    <row r="24" spans="1:27" x14ac:dyDescent="0.2">
      <c r="A24" s="277"/>
      <c r="B24" s="277"/>
      <c r="C24" s="61" t="s">
        <v>70</v>
      </c>
      <c r="D24" s="68"/>
      <c r="E24" s="69"/>
      <c r="F24" s="69"/>
      <c r="G24" s="70"/>
      <c r="H24" s="71"/>
      <c r="I24" s="43" t="s">
        <v>345</v>
      </c>
      <c r="J24" s="72"/>
      <c r="N24" s="54"/>
      <c r="Y24" s="52" t="str">
        <f t="shared" si="1"/>
        <v/>
      </c>
      <c r="AA24" s="57" t="str">
        <f t="shared" si="2"/>
        <v>AOO</v>
      </c>
    </row>
    <row r="25" spans="1:27" x14ac:dyDescent="0.2">
      <c r="A25" s="277"/>
      <c r="B25" s="277"/>
      <c r="C25" s="61" t="s">
        <v>134</v>
      </c>
      <c r="D25" s="68"/>
      <c r="E25" s="69"/>
      <c r="F25" s="69"/>
      <c r="G25" s="70"/>
      <c r="H25" s="71"/>
      <c r="I25" s="44" t="s">
        <v>388</v>
      </c>
      <c r="J25" s="72"/>
      <c r="L25" s="73"/>
      <c r="N25" s="54"/>
      <c r="Y25" s="52" t="str">
        <f t="shared" si="1"/>
        <v/>
      </c>
      <c r="AA25" s="57" t="str">
        <f t="shared" si="2"/>
        <v>AOO</v>
      </c>
    </row>
    <row r="26" spans="1:27" x14ac:dyDescent="0.2">
      <c r="A26" s="277"/>
      <c r="B26" s="277"/>
      <c r="C26" s="61" t="s">
        <v>135</v>
      </c>
      <c r="D26" s="68"/>
      <c r="E26" s="69"/>
      <c r="F26" s="69"/>
      <c r="G26" s="70"/>
      <c r="H26" s="71"/>
      <c r="I26" s="44" t="s">
        <v>389</v>
      </c>
      <c r="J26" s="72"/>
      <c r="N26" s="54"/>
      <c r="Y26" s="52" t="str">
        <f t="shared" si="1"/>
        <v/>
      </c>
      <c r="AA26" s="57" t="str">
        <f t="shared" si="2"/>
        <v>AOO</v>
      </c>
    </row>
    <row r="27" spans="1:27" x14ac:dyDescent="0.2">
      <c r="A27" s="277"/>
      <c r="B27" s="277"/>
      <c r="C27" s="61" t="s">
        <v>136</v>
      </c>
      <c r="D27" s="68"/>
      <c r="E27" s="69"/>
      <c r="F27" s="69"/>
      <c r="G27" s="70"/>
      <c r="H27" s="71"/>
      <c r="I27" s="44" t="s">
        <v>390</v>
      </c>
      <c r="J27" s="72"/>
      <c r="N27" s="54"/>
      <c r="Y27" s="52" t="str">
        <f t="shared" si="1"/>
        <v/>
      </c>
      <c r="AA27" s="57" t="str">
        <f t="shared" si="2"/>
        <v>AOO</v>
      </c>
    </row>
    <row r="28" spans="1:27" x14ac:dyDescent="0.2">
      <c r="A28" s="277"/>
      <c r="B28" s="277"/>
      <c r="C28" s="61" t="s">
        <v>137</v>
      </c>
      <c r="D28" s="68"/>
      <c r="E28" s="69"/>
      <c r="F28" s="69"/>
      <c r="G28" s="70"/>
      <c r="H28" s="71"/>
      <c r="I28" s="44" t="s">
        <v>391</v>
      </c>
      <c r="J28" s="72"/>
      <c r="L28" s="73"/>
      <c r="N28" s="54"/>
      <c r="Y28" s="52" t="str">
        <f t="shared" si="1"/>
        <v/>
      </c>
      <c r="AA28" s="57" t="str">
        <f t="shared" si="2"/>
        <v>AOO</v>
      </c>
    </row>
    <row r="29" spans="1:27" x14ac:dyDescent="0.2">
      <c r="A29" s="277"/>
      <c r="B29" s="277"/>
      <c r="C29" s="61" t="s">
        <v>138</v>
      </c>
      <c r="D29" s="68"/>
      <c r="E29" s="69"/>
      <c r="F29" s="69"/>
      <c r="G29" s="70"/>
      <c r="H29" s="71"/>
      <c r="I29" s="44" t="s">
        <v>392</v>
      </c>
      <c r="J29" s="72"/>
      <c r="N29" s="54"/>
      <c r="Y29" s="52" t="str">
        <f t="shared" si="1"/>
        <v/>
      </c>
      <c r="AA29" s="57" t="str">
        <f t="shared" si="2"/>
        <v>AOO</v>
      </c>
    </row>
    <row r="30" spans="1:27" x14ac:dyDescent="0.2">
      <c r="A30" s="277"/>
      <c r="B30" s="277"/>
      <c r="C30" s="61" t="s">
        <v>139</v>
      </c>
      <c r="D30" s="68"/>
      <c r="E30" s="69"/>
      <c r="F30" s="69"/>
      <c r="G30" s="70"/>
      <c r="H30" s="71"/>
      <c r="I30" s="44" t="s">
        <v>393</v>
      </c>
      <c r="J30" s="72"/>
      <c r="N30" s="54"/>
      <c r="Y30" s="52" t="str">
        <f t="shared" si="1"/>
        <v/>
      </c>
      <c r="AA30" s="57" t="str">
        <f t="shared" si="2"/>
        <v>AOO</v>
      </c>
    </row>
    <row r="31" spans="1:27" x14ac:dyDescent="0.2">
      <c r="A31" s="277"/>
      <c r="B31" s="277"/>
      <c r="C31" s="61" t="s">
        <v>140</v>
      </c>
      <c r="D31" s="68"/>
      <c r="E31" s="69"/>
      <c r="F31" s="69"/>
      <c r="G31" s="70"/>
      <c r="H31" s="71"/>
      <c r="I31" s="185"/>
      <c r="J31" s="72"/>
      <c r="L31" s="73"/>
      <c r="N31" s="54"/>
      <c r="Y31" s="52" t="str">
        <f t="shared" si="1"/>
        <v/>
      </c>
      <c r="AA31" s="57" t="str">
        <f t="shared" si="2"/>
        <v>AOX</v>
      </c>
    </row>
    <row r="32" spans="1:27" x14ac:dyDescent="0.2">
      <c r="A32" s="277"/>
      <c r="B32" s="277"/>
      <c r="C32" s="61" t="s">
        <v>141</v>
      </c>
      <c r="D32" s="68"/>
      <c r="E32" s="69"/>
      <c r="F32" s="69"/>
      <c r="G32" s="70"/>
      <c r="H32" s="71"/>
      <c r="I32" s="180"/>
      <c r="J32" s="72"/>
      <c r="N32" s="54"/>
      <c r="Y32" s="52" t="str">
        <f t="shared" si="1"/>
        <v/>
      </c>
      <c r="AA32" s="57" t="str">
        <f t="shared" si="2"/>
        <v>AOX</v>
      </c>
    </row>
    <row r="33" spans="1:27" x14ac:dyDescent="0.2">
      <c r="A33" s="277"/>
      <c r="B33" s="277"/>
      <c r="C33" s="61" t="s">
        <v>142</v>
      </c>
      <c r="D33" s="68"/>
      <c r="E33" s="69"/>
      <c r="F33" s="69"/>
      <c r="G33" s="70"/>
      <c r="H33" s="71"/>
      <c r="I33" s="185"/>
      <c r="J33" s="72"/>
      <c r="N33" s="54"/>
      <c r="Y33" s="52" t="str">
        <f t="shared" si="1"/>
        <v/>
      </c>
      <c r="AA33" s="57" t="str">
        <f t="shared" si="2"/>
        <v>AOX</v>
      </c>
    </row>
    <row r="34" spans="1:27" x14ac:dyDescent="0.2">
      <c r="A34" s="277"/>
      <c r="B34" s="277"/>
      <c r="C34" s="61" t="s">
        <v>143</v>
      </c>
      <c r="D34" s="68"/>
      <c r="E34" s="69"/>
      <c r="F34" s="69"/>
      <c r="G34" s="70"/>
      <c r="H34" s="71"/>
      <c r="I34" s="185"/>
      <c r="J34" s="72"/>
      <c r="L34" s="73"/>
      <c r="N34" s="54"/>
      <c r="Y34" s="52" t="str">
        <f t="shared" si="1"/>
        <v/>
      </c>
      <c r="AA34" s="57" t="str">
        <f t="shared" si="2"/>
        <v>AOX</v>
      </c>
    </row>
    <row r="35" spans="1:27" ht="38.25" x14ac:dyDescent="0.2">
      <c r="A35" s="277"/>
      <c r="B35" s="277"/>
      <c r="C35" s="61" t="s">
        <v>144</v>
      </c>
      <c r="D35" s="68"/>
      <c r="E35" s="69"/>
      <c r="F35" s="69"/>
      <c r="G35" s="70"/>
      <c r="H35" s="71"/>
      <c r="I35" s="43" t="s">
        <v>347</v>
      </c>
      <c r="J35" s="72" t="s">
        <v>346</v>
      </c>
      <c r="N35" s="54"/>
      <c r="Y35" s="52" t="str">
        <f t="shared" si="1"/>
        <v/>
      </c>
      <c r="AA35" s="57" t="str">
        <f t="shared" si="2"/>
        <v>AOO</v>
      </c>
    </row>
    <row r="36" spans="1:27" ht="38.25" x14ac:dyDescent="0.2">
      <c r="A36" s="278"/>
      <c r="B36" s="278"/>
      <c r="C36" s="74" t="s">
        <v>145</v>
      </c>
      <c r="D36" s="75"/>
      <c r="E36" s="76"/>
      <c r="F36" s="76"/>
      <c r="G36" s="77"/>
      <c r="H36" s="147"/>
      <c r="I36" s="45" t="s">
        <v>348</v>
      </c>
      <c r="J36" s="79" t="s">
        <v>346</v>
      </c>
      <c r="N36" s="54"/>
      <c r="Y36" s="52" t="str">
        <f t="shared" si="1"/>
        <v/>
      </c>
      <c r="AA36" s="57" t="str">
        <f t="shared" si="2"/>
        <v>AOO</v>
      </c>
    </row>
    <row r="37" spans="1:27" s="54" customFormat="1" x14ac:dyDescent="0.2">
      <c r="I37" s="80"/>
      <c r="J37" s="143"/>
      <c r="L37" s="55"/>
      <c r="Y37" s="52" t="str">
        <f>MID(A37,14,2)</f>
        <v/>
      </c>
      <c r="Z37" s="56"/>
      <c r="AA37" s="57" t="str">
        <f>CONCATENATE(MID(C37,1,2),IF(I37&lt;&gt;0,"O","X"))</f>
        <v>X</v>
      </c>
    </row>
    <row r="38" spans="1:27" ht="16.5" customHeight="1" x14ac:dyDescent="0.2">
      <c r="A38" s="279" t="s">
        <v>104</v>
      </c>
      <c r="B38" s="281" t="s">
        <v>5</v>
      </c>
      <c r="C38" s="283" t="s">
        <v>316</v>
      </c>
      <c r="D38" s="285" t="s">
        <v>7</v>
      </c>
      <c r="E38" s="286"/>
      <c r="F38" s="286"/>
      <c r="G38" s="286"/>
      <c r="H38" s="287" t="s">
        <v>0</v>
      </c>
      <c r="I38" s="289" t="s">
        <v>2</v>
      </c>
      <c r="J38" s="272" t="s">
        <v>1</v>
      </c>
      <c r="K38" s="274"/>
      <c r="L38" s="275"/>
      <c r="M38" s="275"/>
      <c r="AA38" s="57" t="str">
        <f t="shared" ref="AA38:AA86" si="3">CONCATENATE(MID(C38,1,2),IF(I38&lt;&gt;0,"O","X"))</f>
        <v>16O</v>
      </c>
    </row>
    <row r="39" spans="1:27" ht="26.25" customHeight="1" x14ac:dyDescent="0.2">
      <c r="A39" s="280"/>
      <c r="B39" s="282"/>
      <c r="C39" s="284"/>
      <c r="D39" s="58" t="s">
        <v>33</v>
      </c>
      <c r="E39" s="59" t="s">
        <v>6</v>
      </c>
      <c r="F39" s="58" t="s">
        <v>34</v>
      </c>
      <c r="G39" s="60" t="s">
        <v>3</v>
      </c>
      <c r="H39" s="288"/>
      <c r="I39" s="290"/>
      <c r="J39" s="273"/>
      <c r="K39" s="274"/>
      <c r="L39" s="275"/>
      <c r="M39" s="275"/>
      <c r="AA39" s="57" t="str">
        <f t="shared" si="3"/>
        <v>X</v>
      </c>
    </row>
    <row r="40" spans="1:27" ht="12.75" customHeight="1" x14ac:dyDescent="0.2">
      <c r="A40" s="276" t="s">
        <v>314</v>
      </c>
      <c r="B40" s="276" t="s">
        <v>148</v>
      </c>
      <c r="C40" s="148" t="s">
        <v>55</v>
      </c>
      <c r="D40" s="62"/>
      <c r="E40" s="63"/>
      <c r="F40" s="63"/>
      <c r="G40" s="64"/>
      <c r="H40" s="138"/>
      <c r="I40" s="185"/>
      <c r="J40" s="176"/>
      <c r="N40" s="54"/>
      <c r="AA40" s="57" t="str">
        <f t="shared" si="3"/>
        <v>UIX</v>
      </c>
    </row>
    <row r="41" spans="1:27" x14ac:dyDescent="0.2">
      <c r="A41" s="277"/>
      <c r="B41" s="277"/>
      <c r="C41" s="61" t="s">
        <v>56</v>
      </c>
      <c r="D41" s="68"/>
      <c r="E41" s="69"/>
      <c r="F41" s="69"/>
      <c r="G41" s="70"/>
      <c r="H41" s="140"/>
      <c r="I41" s="185"/>
      <c r="J41" s="86"/>
      <c r="N41" s="54"/>
      <c r="Y41" s="52" t="str">
        <f t="shared" ref="Y41:Y55" si="4">MID(A41,14,2)</f>
        <v/>
      </c>
      <c r="AA41" s="57" t="str">
        <f t="shared" si="3"/>
        <v>UIX</v>
      </c>
    </row>
    <row r="42" spans="1:27" x14ac:dyDescent="0.2">
      <c r="A42" s="277"/>
      <c r="B42" s="277"/>
      <c r="C42" s="61" t="s">
        <v>57</v>
      </c>
      <c r="D42" s="68"/>
      <c r="E42" s="69"/>
      <c r="F42" s="69"/>
      <c r="G42" s="70"/>
      <c r="H42" s="71"/>
      <c r="I42" s="141"/>
      <c r="J42" s="72"/>
      <c r="K42" s="54" t="s">
        <v>383</v>
      </c>
      <c r="N42" s="54"/>
      <c r="Y42" s="52" t="str">
        <f t="shared" si="4"/>
        <v/>
      </c>
      <c r="AA42" s="57" t="str">
        <f t="shared" si="3"/>
        <v>UIX</v>
      </c>
    </row>
    <row r="43" spans="1:27" x14ac:dyDescent="0.2">
      <c r="A43" s="277"/>
      <c r="B43" s="277"/>
      <c r="C43" s="61" t="s">
        <v>58</v>
      </c>
      <c r="D43" s="68"/>
      <c r="E43" s="69"/>
      <c r="F43" s="69"/>
      <c r="G43" s="70"/>
      <c r="H43" s="71"/>
      <c r="I43" s="141"/>
      <c r="J43" s="72"/>
      <c r="K43" s="54" t="s">
        <v>383</v>
      </c>
      <c r="N43" s="54"/>
      <c r="Y43" s="52" t="str">
        <f t="shared" si="4"/>
        <v/>
      </c>
      <c r="AA43" s="57" t="str">
        <f t="shared" si="3"/>
        <v>UIX</v>
      </c>
    </row>
    <row r="44" spans="1:27" x14ac:dyDescent="0.2">
      <c r="A44" s="277"/>
      <c r="B44" s="277"/>
      <c r="C44" s="61" t="s">
        <v>110</v>
      </c>
      <c r="D44" s="68"/>
      <c r="E44" s="69"/>
      <c r="F44" s="69"/>
      <c r="G44" s="70"/>
      <c r="H44" s="71"/>
      <c r="I44" s="44" t="s">
        <v>349</v>
      </c>
      <c r="J44" s="72"/>
      <c r="N44" s="54"/>
      <c r="Y44" s="52" t="str">
        <f t="shared" si="4"/>
        <v/>
      </c>
      <c r="AA44" s="57" t="str">
        <f t="shared" si="3"/>
        <v>UIO</v>
      </c>
    </row>
    <row r="45" spans="1:27" x14ac:dyDescent="0.2">
      <c r="A45" s="277"/>
      <c r="B45" s="277"/>
      <c r="C45" s="61" t="s">
        <v>112</v>
      </c>
      <c r="D45" s="68"/>
      <c r="E45" s="69"/>
      <c r="F45" s="69"/>
      <c r="G45" s="70"/>
      <c r="H45" s="71"/>
      <c r="I45" s="44" t="s">
        <v>350</v>
      </c>
      <c r="J45" s="72"/>
      <c r="L45" s="73"/>
      <c r="N45" s="54"/>
      <c r="Y45" s="52" t="str">
        <f t="shared" si="4"/>
        <v/>
      </c>
      <c r="AA45" s="57" t="str">
        <f t="shared" si="3"/>
        <v>UIO</v>
      </c>
    </row>
    <row r="46" spans="1:27" x14ac:dyDescent="0.2">
      <c r="A46" s="277"/>
      <c r="B46" s="277"/>
      <c r="C46" s="61" t="s">
        <v>114</v>
      </c>
      <c r="D46" s="68"/>
      <c r="E46" s="69"/>
      <c r="F46" s="69"/>
      <c r="G46" s="70"/>
      <c r="H46" s="71"/>
      <c r="I46" s="44" t="s">
        <v>351</v>
      </c>
      <c r="J46" s="72"/>
      <c r="N46" s="54"/>
      <c r="Y46" s="52" t="str">
        <f t="shared" si="4"/>
        <v/>
      </c>
      <c r="AA46" s="57" t="str">
        <f t="shared" si="3"/>
        <v>UIO</v>
      </c>
    </row>
    <row r="47" spans="1:27" x14ac:dyDescent="0.2">
      <c r="A47" s="277"/>
      <c r="B47" s="277"/>
      <c r="C47" s="61" t="s">
        <v>116</v>
      </c>
      <c r="D47" s="68"/>
      <c r="E47" s="69"/>
      <c r="F47" s="69"/>
      <c r="G47" s="70"/>
      <c r="H47" s="140"/>
      <c r="I47" s="44" t="s">
        <v>352</v>
      </c>
      <c r="J47" s="86"/>
      <c r="N47" s="54"/>
      <c r="Y47" s="52" t="str">
        <f t="shared" si="4"/>
        <v/>
      </c>
      <c r="AA47" s="57" t="str">
        <f t="shared" si="3"/>
        <v>UIO</v>
      </c>
    </row>
    <row r="48" spans="1:27" x14ac:dyDescent="0.2">
      <c r="A48" s="277"/>
      <c r="B48" s="277"/>
      <c r="C48" s="61" t="s">
        <v>118</v>
      </c>
      <c r="D48" s="68"/>
      <c r="E48" s="69"/>
      <c r="F48" s="69"/>
      <c r="G48" s="70"/>
      <c r="H48" s="71"/>
      <c r="I48" s="44" t="s">
        <v>353</v>
      </c>
      <c r="J48" s="72"/>
      <c r="N48" s="54"/>
      <c r="Y48" s="52" t="str">
        <f t="shared" si="4"/>
        <v/>
      </c>
      <c r="AA48" s="57" t="str">
        <f t="shared" si="3"/>
        <v>UIO</v>
      </c>
    </row>
    <row r="49" spans="1:27" x14ac:dyDescent="0.2">
      <c r="A49" s="277"/>
      <c r="B49" s="277"/>
      <c r="C49" s="61" t="s">
        <v>120</v>
      </c>
      <c r="D49" s="68"/>
      <c r="E49" s="69"/>
      <c r="F49" s="69"/>
      <c r="G49" s="70"/>
      <c r="H49" s="71"/>
      <c r="I49" s="44" t="s">
        <v>354</v>
      </c>
      <c r="J49" s="72"/>
      <c r="N49" s="54"/>
      <c r="Y49" s="52" t="str">
        <f t="shared" si="4"/>
        <v/>
      </c>
      <c r="AA49" s="57" t="str">
        <f t="shared" si="3"/>
        <v>UIO</v>
      </c>
    </row>
    <row r="50" spans="1:27" x14ac:dyDescent="0.2">
      <c r="A50" s="277"/>
      <c r="B50" s="277"/>
      <c r="C50" s="61" t="s">
        <v>122</v>
      </c>
      <c r="D50" s="68"/>
      <c r="E50" s="69"/>
      <c r="F50" s="69"/>
      <c r="G50" s="70"/>
      <c r="H50" s="71"/>
      <c r="I50" s="183"/>
      <c r="J50" s="72"/>
      <c r="N50" s="54"/>
      <c r="Y50" s="52" t="str">
        <f t="shared" si="4"/>
        <v/>
      </c>
      <c r="AA50" s="57" t="str">
        <f t="shared" si="3"/>
        <v>UIX</v>
      </c>
    </row>
    <row r="51" spans="1:27" x14ac:dyDescent="0.2">
      <c r="A51" s="277"/>
      <c r="B51" s="277"/>
      <c r="C51" s="61" t="s">
        <v>124</v>
      </c>
      <c r="D51" s="68"/>
      <c r="E51" s="69"/>
      <c r="F51" s="69"/>
      <c r="G51" s="70"/>
      <c r="H51" s="71" t="s">
        <v>403</v>
      </c>
      <c r="I51" s="44" t="s">
        <v>404</v>
      </c>
      <c r="J51" s="177"/>
      <c r="K51" s="54" t="s">
        <v>4</v>
      </c>
      <c r="L51" s="73"/>
      <c r="N51" s="54"/>
      <c r="Y51" s="52" t="str">
        <f t="shared" si="4"/>
        <v/>
      </c>
      <c r="AA51" s="57" t="str">
        <f t="shared" si="3"/>
        <v>UIO</v>
      </c>
    </row>
    <row r="52" spans="1:27" x14ac:dyDescent="0.2">
      <c r="A52" s="277"/>
      <c r="B52" s="277"/>
      <c r="C52" s="61" t="s">
        <v>125</v>
      </c>
      <c r="D52" s="68"/>
      <c r="E52" s="69"/>
      <c r="F52" s="69"/>
      <c r="G52" s="70"/>
      <c r="H52" s="71"/>
      <c r="I52" s="44" t="s">
        <v>349</v>
      </c>
      <c r="J52" s="72"/>
      <c r="N52" s="54"/>
      <c r="Y52" s="52" t="str">
        <f t="shared" si="4"/>
        <v/>
      </c>
      <c r="AA52" s="57" t="str">
        <f t="shared" si="3"/>
        <v>UIO</v>
      </c>
    </row>
    <row r="53" spans="1:27" x14ac:dyDescent="0.2">
      <c r="A53" s="277"/>
      <c r="B53" s="277"/>
      <c r="C53" s="61" t="s">
        <v>127</v>
      </c>
      <c r="D53" s="68"/>
      <c r="E53" s="69"/>
      <c r="F53" s="69"/>
      <c r="G53" s="70"/>
      <c r="H53" s="71"/>
      <c r="I53" s="44" t="s">
        <v>350</v>
      </c>
      <c r="J53" s="72"/>
      <c r="N53" s="54"/>
      <c r="Y53" s="52" t="str">
        <f t="shared" si="4"/>
        <v/>
      </c>
      <c r="AA53" s="57" t="str">
        <f t="shared" si="3"/>
        <v>UIO</v>
      </c>
    </row>
    <row r="54" spans="1:27" x14ac:dyDescent="0.2">
      <c r="A54" s="277"/>
      <c r="B54" s="277"/>
      <c r="C54" s="61" t="s">
        <v>129</v>
      </c>
      <c r="D54" s="68"/>
      <c r="E54" s="69"/>
      <c r="F54" s="69"/>
      <c r="G54" s="70"/>
      <c r="H54" s="71"/>
      <c r="I54" s="44" t="s">
        <v>351</v>
      </c>
      <c r="J54" s="72"/>
      <c r="N54" s="54"/>
      <c r="Y54" s="52" t="str">
        <f t="shared" si="4"/>
        <v/>
      </c>
      <c r="AA54" s="57" t="str">
        <f t="shared" si="3"/>
        <v>UIO</v>
      </c>
    </row>
    <row r="55" spans="1:27" x14ac:dyDescent="0.2">
      <c r="A55" s="278"/>
      <c r="B55" s="278"/>
      <c r="C55" s="74" t="s">
        <v>131</v>
      </c>
      <c r="D55" s="75"/>
      <c r="E55" s="76"/>
      <c r="F55" s="76"/>
      <c r="G55" s="77"/>
      <c r="H55" s="78"/>
      <c r="I55" s="81" t="s">
        <v>352</v>
      </c>
      <c r="J55" s="79"/>
      <c r="N55" s="54"/>
      <c r="Y55" s="52" t="str">
        <f t="shared" si="4"/>
        <v/>
      </c>
      <c r="AA55" s="57" t="str">
        <f t="shared" si="3"/>
        <v>UIO</v>
      </c>
    </row>
    <row r="56" spans="1:27" s="54" customFormat="1" x14ac:dyDescent="0.2">
      <c r="I56" s="80"/>
      <c r="J56" s="143"/>
      <c r="L56" s="55"/>
      <c r="Y56" s="52" t="str">
        <f>MID(A56,14,2)</f>
        <v/>
      </c>
      <c r="Z56" s="56"/>
      <c r="AA56" s="57" t="str">
        <f t="shared" si="3"/>
        <v>X</v>
      </c>
    </row>
    <row r="57" spans="1:27" ht="16.5" customHeight="1" x14ac:dyDescent="0.2">
      <c r="A57" s="279" t="s">
        <v>104</v>
      </c>
      <c r="B57" s="281" t="s">
        <v>5</v>
      </c>
      <c r="C57" s="283" t="s">
        <v>317</v>
      </c>
      <c r="D57" s="285" t="s">
        <v>7</v>
      </c>
      <c r="E57" s="286"/>
      <c r="F57" s="286"/>
      <c r="G57" s="286"/>
      <c r="H57" s="287" t="s">
        <v>0</v>
      </c>
      <c r="I57" s="289" t="s">
        <v>2</v>
      </c>
      <c r="J57" s="272" t="s">
        <v>1</v>
      </c>
      <c r="K57" s="274"/>
      <c r="L57" s="275"/>
      <c r="M57" s="275"/>
      <c r="AA57" s="57" t="str">
        <f t="shared" si="3"/>
        <v>16O</v>
      </c>
    </row>
    <row r="58" spans="1:27" ht="26.25" customHeight="1" x14ac:dyDescent="0.2">
      <c r="A58" s="280"/>
      <c r="B58" s="282"/>
      <c r="C58" s="284"/>
      <c r="D58" s="58" t="s">
        <v>33</v>
      </c>
      <c r="E58" s="59" t="s">
        <v>6</v>
      </c>
      <c r="F58" s="58" t="s">
        <v>34</v>
      </c>
      <c r="G58" s="60" t="s">
        <v>3</v>
      </c>
      <c r="H58" s="288"/>
      <c r="I58" s="290"/>
      <c r="J58" s="273"/>
      <c r="K58" s="274"/>
      <c r="L58" s="275"/>
      <c r="M58" s="275"/>
      <c r="AA58" s="57" t="str">
        <f t="shared" si="3"/>
        <v>X</v>
      </c>
    </row>
    <row r="59" spans="1:27" ht="12.75" customHeight="1" x14ac:dyDescent="0.2">
      <c r="A59" s="276" t="s">
        <v>322</v>
      </c>
      <c r="B59" s="276" t="s">
        <v>149</v>
      </c>
      <c r="C59" s="61" t="s">
        <v>55</v>
      </c>
      <c r="D59" s="62"/>
      <c r="E59" s="63"/>
      <c r="F59" s="63"/>
      <c r="G59" s="64"/>
      <c r="H59" s="65"/>
      <c r="I59" s="66" t="s">
        <v>369</v>
      </c>
      <c r="J59" s="67"/>
      <c r="N59" s="54"/>
      <c r="AA59" s="57" t="str">
        <f t="shared" si="3"/>
        <v>UIO</v>
      </c>
    </row>
    <row r="60" spans="1:27" x14ac:dyDescent="0.2">
      <c r="A60" s="277"/>
      <c r="B60" s="277"/>
      <c r="C60" s="61" t="s">
        <v>56</v>
      </c>
      <c r="D60" s="68"/>
      <c r="E60" s="69"/>
      <c r="F60" s="69"/>
      <c r="G60" s="70"/>
      <c r="H60" s="71"/>
      <c r="I60" s="44" t="s">
        <v>370</v>
      </c>
      <c r="J60" s="72"/>
      <c r="N60" s="54"/>
      <c r="Y60" s="52" t="str">
        <f t="shared" ref="Y60:Y80" si="5">MID(A60,14,2)</f>
        <v/>
      </c>
      <c r="AA60" s="57" t="str">
        <f t="shared" si="3"/>
        <v>UIO</v>
      </c>
    </row>
    <row r="61" spans="1:27" x14ac:dyDescent="0.2">
      <c r="A61" s="277"/>
      <c r="B61" s="277"/>
      <c r="C61" s="61" t="s">
        <v>57</v>
      </c>
      <c r="D61" s="68"/>
      <c r="E61" s="69"/>
      <c r="F61" s="69"/>
      <c r="G61" s="70"/>
      <c r="H61" s="140"/>
      <c r="I61" s="44" t="s">
        <v>371</v>
      </c>
      <c r="J61" s="86"/>
      <c r="N61" s="54"/>
      <c r="Y61" s="52" t="str">
        <f t="shared" si="5"/>
        <v/>
      </c>
      <c r="AA61" s="57" t="str">
        <f t="shared" si="3"/>
        <v>UIO</v>
      </c>
    </row>
    <row r="62" spans="1:27" x14ac:dyDescent="0.2">
      <c r="A62" s="277"/>
      <c r="B62" s="277"/>
      <c r="C62" s="61" t="s">
        <v>58</v>
      </c>
      <c r="D62" s="68"/>
      <c r="E62" s="69"/>
      <c r="F62" s="69"/>
      <c r="G62" s="70"/>
      <c r="H62" s="71"/>
      <c r="I62" s="44" t="s">
        <v>374</v>
      </c>
      <c r="J62" s="72"/>
      <c r="N62" s="54"/>
      <c r="Y62" s="52" t="str">
        <f t="shared" si="5"/>
        <v/>
      </c>
      <c r="AA62" s="57" t="str">
        <f t="shared" si="3"/>
        <v>UIO</v>
      </c>
    </row>
    <row r="63" spans="1:27" x14ac:dyDescent="0.2">
      <c r="A63" s="277"/>
      <c r="B63" s="277"/>
      <c r="C63" s="61" t="s">
        <v>110</v>
      </c>
      <c r="D63" s="68"/>
      <c r="E63" s="69"/>
      <c r="F63" s="69"/>
      <c r="G63" s="70"/>
      <c r="H63" s="71"/>
      <c r="I63" s="44" t="s">
        <v>375</v>
      </c>
      <c r="J63" s="72"/>
      <c r="N63" s="54"/>
      <c r="Y63" s="52" t="str">
        <f t="shared" si="5"/>
        <v/>
      </c>
      <c r="AA63" s="57" t="str">
        <f t="shared" si="3"/>
        <v>UIO</v>
      </c>
    </row>
    <row r="64" spans="1:27" x14ac:dyDescent="0.2">
      <c r="A64" s="277"/>
      <c r="B64" s="277"/>
      <c r="C64" s="61" t="s">
        <v>112</v>
      </c>
      <c r="D64" s="68"/>
      <c r="E64" s="69"/>
      <c r="F64" s="69"/>
      <c r="G64" s="70"/>
      <c r="H64" s="71"/>
      <c r="I64" s="44" t="s">
        <v>340</v>
      </c>
      <c r="J64" s="149"/>
      <c r="L64" s="73"/>
      <c r="N64" s="54"/>
      <c r="Y64" s="52" t="str">
        <f t="shared" si="5"/>
        <v/>
      </c>
      <c r="AA64" s="57" t="str">
        <f t="shared" si="3"/>
        <v>UIO</v>
      </c>
    </row>
    <row r="65" spans="1:27" x14ac:dyDescent="0.2">
      <c r="A65" s="277"/>
      <c r="B65" s="277"/>
      <c r="C65" s="61" t="s">
        <v>114</v>
      </c>
      <c r="D65" s="68"/>
      <c r="E65" s="69"/>
      <c r="F65" s="69"/>
      <c r="G65" s="70"/>
      <c r="H65" s="71"/>
      <c r="I65" s="44" t="s">
        <v>372</v>
      </c>
      <c r="J65" s="149"/>
      <c r="N65" s="54"/>
      <c r="Y65" s="52" t="str">
        <f t="shared" si="5"/>
        <v/>
      </c>
      <c r="AA65" s="57" t="str">
        <f t="shared" si="3"/>
        <v>UIO</v>
      </c>
    </row>
    <row r="66" spans="1:27" x14ac:dyDescent="0.2">
      <c r="A66" s="277"/>
      <c r="B66" s="277"/>
      <c r="C66" s="61" t="s">
        <v>116</v>
      </c>
      <c r="D66" s="68"/>
      <c r="E66" s="69"/>
      <c r="F66" s="69"/>
      <c r="G66" s="70"/>
      <c r="H66" s="140"/>
      <c r="I66" s="44" t="s">
        <v>373</v>
      </c>
      <c r="J66" s="86"/>
      <c r="N66" s="54"/>
      <c r="Y66" s="52" t="str">
        <f t="shared" si="5"/>
        <v/>
      </c>
      <c r="AA66" s="57" t="str">
        <f t="shared" si="3"/>
        <v>UIO</v>
      </c>
    </row>
    <row r="67" spans="1:27" x14ac:dyDescent="0.2">
      <c r="A67" s="277"/>
      <c r="B67" s="277"/>
      <c r="C67" s="61" t="s">
        <v>118</v>
      </c>
      <c r="D67" s="68"/>
      <c r="E67" s="69"/>
      <c r="F67" s="69"/>
      <c r="G67" s="70"/>
      <c r="H67" s="71"/>
      <c r="I67" s="44"/>
      <c r="J67" s="72"/>
      <c r="K67" s="54" t="s">
        <v>383</v>
      </c>
      <c r="N67" s="54"/>
      <c r="Y67" s="52" t="str">
        <f t="shared" si="5"/>
        <v/>
      </c>
      <c r="AA67" s="57" t="str">
        <f t="shared" si="3"/>
        <v>UIX</v>
      </c>
    </row>
    <row r="68" spans="1:27" x14ac:dyDescent="0.2">
      <c r="A68" s="277"/>
      <c r="B68" s="277"/>
      <c r="C68" s="61" t="s">
        <v>120</v>
      </c>
      <c r="D68" s="68"/>
      <c r="E68" s="69"/>
      <c r="F68" s="69"/>
      <c r="G68" s="70"/>
      <c r="H68" s="71"/>
      <c r="I68" s="44"/>
      <c r="J68" s="72"/>
      <c r="K68" s="54" t="s">
        <v>383</v>
      </c>
      <c r="N68" s="54"/>
      <c r="Y68" s="52" t="str">
        <f t="shared" si="5"/>
        <v/>
      </c>
      <c r="AA68" s="57" t="str">
        <f t="shared" si="3"/>
        <v>UIX</v>
      </c>
    </row>
    <row r="69" spans="1:27" x14ac:dyDescent="0.2">
      <c r="A69" s="277"/>
      <c r="B69" s="277"/>
      <c r="C69" s="74" t="s">
        <v>122</v>
      </c>
      <c r="D69" s="75"/>
      <c r="E69" s="76"/>
      <c r="F69" s="76"/>
      <c r="G69" s="77"/>
      <c r="H69" s="78"/>
      <c r="I69" s="81"/>
      <c r="J69" s="79"/>
      <c r="K69" s="54" t="s">
        <v>383</v>
      </c>
      <c r="L69" s="73"/>
      <c r="N69" s="54"/>
      <c r="Y69" s="52" t="str">
        <f t="shared" si="5"/>
        <v/>
      </c>
      <c r="AA69" s="57" t="str">
        <f t="shared" si="3"/>
        <v>UIX</v>
      </c>
    </row>
    <row r="70" spans="1:27" x14ac:dyDescent="0.2">
      <c r="A70" s="277"/>
      <c r="B70" s="277"/>
      <c r="C70" s="145" t="s">
        <v>59</v>
      </c>
      <c r="D70" s="82"/>
      <c r="E70" s="83"/>
      <c r="F70" s="83"/>
      <c r="G70" s="84"/>
      <c r="H70" s="150"/>
      <c r="I70" s="179"/>
      <c r="J70" s="67"/>
      <c r="N70" s="54"/>
      <c r="Y70" s="52" t="str">
        <f t="shared" si="5"/>
        <v/>
      </c>
      <c r="AA70" s="57" t="str">
        <f t="shared" si="3"/>
        <v>DOX</v>
      </c>
    </row>
    <row r="71" spans="1:27" x14ac:dyDescent="0.2">
      <c r="A71" s="277"/>
      <c r="B71" s="277"/>
      <c r="C71" s="61" t="s">
        <v>60</v>
      </c>
      <c r="D71" s="68"/>
      <c r="E71" s="69"/>
      <c r="F71" s="69"/>
      <c r="G71" s="70"/>
      <c r="H71" s="71"/>
      <c r="I71" s="180"/>
      <c r="J71" s="72"/>
      <c r="N71" s="54"/>
      <c r="Y71" s="52" t="str">
        <f t="shared" si="5"/>
        <v/>
      </c>
      <c r="AA71" s="57" t="str">
        <f t="shared" si="3"/>
        <v>DOX</v>
      </c>
    </row>
    <row r="72" spans="1:27" x14ac:dyDescent="0.2">
      <c r="A72" s="277"/>
      <c r="B72" s="277"/>
      <c r="C72" s="61" t="s">
        <v>61</v>
      </c>
      <c r="D72" s="68"/>
      <c r="E72" s="69"/>
      <c r="F72" s="69"/>
      <c r="G72" s="70"/>
      <c r="H72" s="71"/>
      <c r="I72" s="43"/>
      <c r="J72" s="72"/>
      <c r="K72" s="54" t="s">
        <v>383</v>
      </c>
      <c r="N72" s="54"/>
      <c r="Y72" s="52" t="str">
        <f t="shared" si="5"/>
        <v/>
      </c>
      <c r="AA72" s="57" t="str">
        <f t="shared" si="3"/>
        <v>DOX</v>
      </c>
    </row>
    <row r="73" spans="1:27" x14ac:dyDescent="0.2">
      <c r="A73" s="277"/>
      <c r="B73" s="277"/>
      <c r="C73" s="61" t="s">
        <v>62</v>
      </c>
      <c r="D73" s="68"/>
      <c r="E73" s="69"/>
      <c r="F73" s="69"/>
      <c r="G73" s="70"/>
      <c r="H73" s="71"/>
      <c r="I73" s="43"/>
      <c r="J73" s="72"/>
      <c r="K73" s="54" t="s">
        <v>383</v>
      </c>
      <c r="N73" s="54"/>
      <c r="Y73" s="52" t="str">
        <f t="shared" si="5"/>
        <v/>
      </c>
      <c r="AA73" s="57" t="str">
        <f t="shared" si="3"/>
        <v>DOX</v>
      </c>
    </row>
    <row r="74" spans="1:27" x14ac:dyDescent="0.2">
      <c r="A74" s="277"/>
      <c r="B74" s="277"/>
      <c r="C74" s="61" t="s">
        <v>160</v>
      </c>
      <c r="D74" s="68"/>
      <c r="E74" s="69"/>
      <c r="F74" s="69"/>
      <c r="G74" s="70"/>
      <c r="H74" s="71"/>
      <c r="I74" s="43"/>
      <c r="J74" s="72"/>
      <c r="K74" s="54" t="s">
        <v>383</v>
      </c>
      <c r="N74" s="54"/>
      <c r="Y74" s="52" t="str">
        <f t="shared" si="5"/>
        <v/>
      </c>
      <c r="AA74" s="57" t="str">
        <f t="shared" si="3"/>
        <v>DOX</v>
      </c>
    </row>
    <row r="75" spans="1:27" x14ac:dyDescent="0.2">
      <c r="A75" s="277"/>
      <c r="B75" s="277"/>
      <c r="C75" s="74" t="s">
        <v>161</v>
      </c>
      <c r="D75" s="75"/>
      <c r="E75" s="76"/>
      <c r="F75" s="76"/>
      <c r="G75" s="77"/>
      <c r="H75" s="78" t="s">
        <v>382</v>
      </c>
      <c r="I75" s="45" t="s">
        <v>376</v>
      </c>
      <c r="J75" s="79"/>
      <c r="N75" s="54"/>
      <c r="Y75" s="52" t="str">
        <f t="shared" si="5"/>
        <v/>
      </c>
      <c r="AA75" s="57" t="str">
        <f t="shared" si="3"/>
        <v>DOO</v>
      </c>
    </row>
    <row r="76" spans="1:27" x14ac:dyDescent="0.2">
      <c r="A76" s="277"/>
      <c r="B76" s="277"/>
      <c r="C76" s="145" t="s">
        <v>136</v>
      </c>
      <c r="D76" s="82"/>
      <c r="E76" s="83"/>
      <c r="F76" s="83"/>
      <c r="G76" s="84"/>
      <c r="H76" s="150"/>
      <c r="I76" s="132" t="s">
        <v>343</v>
      </c>
      <c r="J76" s="67"/>
      <c r="N76" s="54"/>
      <c r="Y76" s="52" t="str">
        <f t="shared" si="5"/>
        <v/>
      </c>
      <c r="AA76" s="57" t="str">
        <f t="shared" si="3"/>
        <v>AOO</v>
      </c>
    </row>
    <row r="77" spans="1:27" x14ac:dyDescent="0.2">
      <c r="A77" s="277"/>
      <c r="B77" s="277"/>
      <c r="C77" s="61" t="s">
        <v>137</v>
      </c>
      <c r="D77" s="68"/>
      <c r="E77" s="69"/>
      <c r="F77" s="69"/>
      <c r="G77" s="70"/>
      <c r="H77" s="71"/>
      <c r="I77" s="43" t="s">
        <v>344</v>
      </c>
      <c r="J77" s="72"/>
      <c r="N77" s="54"/>
      <c r="Y77" s="52" t="str">
        <f t="shared" si="5"/>
        <v/>
      </c>
      <c r="AA77" s="57" t="str">
        <f t="shared" si="3"/>
        <v>AOO</v>
      </c>
    </row>
    <row r="78" spans="1:27" x14ac:dyDescent="0.2">
      <c r="A78" s="277"/>
      <c r="B78" s="277"/>
      <c r="C78" s="61" t="s">
        <v>138</v>
      </c>
      <c r="D78" s="68"/>
      <c r="E78" s="69"/>
      <c r="F78" s="69"/>
      <c r="G78" s="70"/>
      <c r="H78" s="71"/>
      <c r="I78" s="180"/>
      <c r="J78" s="72"/>
      <c r="N78" s="54"/>
      <c r="Y78" s="52" t="str">
        <f t="shared" si="5"/>
        <v/>
      </c>
      <c r="AA78" s="57" t="str">
        <f t="shared" si="3"/>
        <v>AOX</v>
      </c>
    </row>
    <row r="79" spans="1:27" ht="12.75" customHeight="1" x14ac:dyDescent="0.2">
      <c r="A79" s="278"/>
      <c r="B79" s="278"/>
      <c r="C79" s="74" t="s">
        <v>139</v>
      </c>
      <c r="D79" s="75"/>
      <c r="E79" s="76"/>
      <c r="F79" s="76"/>
      <c r="G79" s="77"/>
      <c r="H79" s="78"/>
      <c r="I79" s="182"/>
      <c r="J79" s="79"/>
      <c r="N79" s="54"/>
      <c r="Y79" s="52" t="str">
        <f t="shared" si="5"/>
        <v/>
      </c>
      <c r="AA79" s="57" t="str">
        <f t="shared" si="3"/>
        <v>AOX</v>
      </c>
    </row>
    <row r="80" spans="1:27" s="54" customFormat="1" x14ac:dyDescent="0.2">
      <c r="I80" s="80"/>
      <c r="J80" s="143"/>
      <c r="L80" s="55"/>
      <c r="Y80" s="52" t="str">
        <f t="shared" si="5"/>
        <v/>
      </c>
      <c r="Z80" s="56"/>
      <c r="AA80" s="57" t="str">
        <f t="shared" si="3"/>
        <v>X</v>
      </c>
    </row>
    <row r="81" spans="1:27" ht="16.5" customHeight="1" x14ac:dyDescent="0.2">
      <c r="A81" s="279" t="s">
        <v>104</v>
      </c>
      <c r="B81" s="281" t="s">
        <v>5</v>
      </c>
      <c r="C81" s="283" t="s">
        <v>317</v>
      </c>
      <c r="D81" s="285" t="s">
        <v>7</v>
      </c>
      <c r="E81" s="286"/>
      <c r="F81" s="286"/>
      <c r="G81" s="286"/>
      <c r="H81" s="287" t="s">
        <v>0</v>
      </c>
      <c r="I81" s="289" t="s">
        <v>2</v>
      </c>
      <c r="J81" s="272" t="s">
        <v>1</v>
      </c>
      <c r="K81" s="274"/>
      <c r="L81" s="275"/>
      <c r="M81" s="275"/>
      <c r="AA81" s="57" t="str">
        <f t="shared" si="3"/>
        <v>16O</v>
      </c>
    </row>
    <row r="82" spans="1:27" ht="26.25" customHeight="1" x14ac:dyDescent="0.2">
      <c r="A82" s="280"/>
      <c r="B82" s="282"/>
      <c r="C82" s="284"/>
      <c r="D82" s="58" t="s">
        <v>33</v>
      </c>
      <c r="E82" s="59" t="s">
        <v>6</v>
      </c>
      <c r="F82" s="58" t="s">
        <v>34</v>
      </c>
      <c r="G82" s="60" t="s">
        <v>3</v>
      </c>
      <c r="H82" s="288"/>
      <c r="I82" s="290"/>
      <c r="J82" s="273"/>
      <c r="K82" s="274"/>
      <c r="L82" s="275"/>
      <c r="M82" s="275"/>
      <c r="AA82" s="57" t="str">
        <f t="shared" si="3"/>
        <v>X</v>
      </c>
    </row>
    <row r="83" spans="1:27" ht="21.95" customHeight="1" x14ac:dyDescent="0.2">
      <c r="A83" s="276" t="s">
        <v>323</v>
      </c>
      <c r="B83" s="276" t="s">
        <v>179</v>
      </c>
      <c r="C83" s="148" t="s">
        <v>55</v>
      </c>
      <c r="D83" s="62"/>
      <c r="E83" s="63"/>
      <c r="F83" s="63"/>
      <c r="G83" s="64"/>
      <c r="H83" s="65"/>
      <c r="I83" s="66"/>
      <c r="J83" s="85"/>
      <c r="K83" s="54" t="s">
        <v>383</v>
      </c>
      <c r="N83" s="54"/>
      <c r="AA83" s="57" t="str">
        <f t="shared" si="3"/>
        <v>UIX</v>
      </c>
    </row>
    <row r="84" spans="1:27" ht="21.95" customHeight="1" x14ac:dyDescent="0.2">
      <c r="A84" s="277"/>
      <c r="B84" s="277"/>
      <c r="C84" s="61" t="s">
        <v>56</v>
      </c>
      <c r="D84" s="68"/>
      <c r="E84" s="69"/>
      <c r="F84" s="69"/>
      <c r="G84" s="70"/>
      <c r="H84" s="71"/>
      <c r="I84" s="44"/>
      <c r="J84" s="72"/>
      <c r="K84" s="54" t="s">
        <v>383</v>
      </c>
      <c r="N84" s="54"/>
      <c r="Y84" s="52" t="str">
        <f>MID(A84,14,2)</f>
        <v/>
      </c>
      <c r="AA84" s="57" t="str">
        <f t="shared" si="3"/>
        <v>UIX</v>
      </c>
    </row>
    <row r="85" spans="1:27" ht="21.95" customHeight="1" x14ac:dyDescent="0.2">
      <c r="A85" s="277"/>
      <c r="B85" s="277"/>
      <c r="C85" s="61" t="s">
        <v>57</v>
      </c>
      <c r="D85" s="68"/>
      <c r="E85" s="69"/>
      <c r="F85" s="69"/>
      <c r="G85" s="70"/>
      <c r="H85" s="71"/>
      <c r="I85" s="44"/>
      <c r="J85" s="72"/>
      <c r="K85" s="54" t="s">
        <v>383</v>
      </c>
      <c r="N85" s="54"/>
      <c r="Y85" s="52" t="str">
        <f>MID(A85,14,2)</f>
        <v/>
      </c>
      <c r="AA85" s="57" t="str">
        <f t="shared" si="3"/>
        <v>UIX</v>
      </c>
    </row>
    <row r="86" spans="1:27" ht="21.95" customHeight="1" x14ac:dyDescent="0.2">
      <c r="A86" s="278"/>
      <c r="B86" s="278"/>
      <c r="C86" s="74" t="s">
        <v>58</v>
      </c>
      <c r="D86" s="75"/>
      <c r="E86" s="76"/>
      <c r="F86" s="76"/>
      <c r="G86" s="77"/>
      <c r="H86" s="78"/>
      <c r="I86" s="81"/>
      <c r="J86" s="79"/>
      <c r="K86" s="54" t="s">
        <v>383</v>
      </c>
      <c r="L86" s="73"/>
      <c r="N86" s="54"/>
      <c r="Y86" s="52" t="str">
        <f>MID(A86,14,2)</f>
        <v/>
      </c>
      <c r="AA86" s="57" t="str">
        <f t="shared" si="3"/>
        <v>UIX</v>
      </c>
    </row>
    <row r="87" spans="1:27" s="54" customFormat="1" x14ac:dyDescent="0.2">
      <c r="I87" s="80"/>
      <c r="J87" s="143"/>
      <c r="L87" s="55"/>
      <c r="Y87" s="52" t="str">
        <f>MID(A87,14,2)</f>
        <v/>
      </c>
      <c r="Z87" s="56"/>
      <c r="AA87" s="57" t="str">
        <f>CONCATENATE(MID(C87,1,2),IF(I87&lt;&gt;0,"O","X"))</f>
        <v>X</v>
      </c>
    </row>
    <row r="88" spans="1:27" ht="16.5" customHeight="1" x14ac:dyDescent="0.2">
      <c r="A88" s="279" t="s">
        <v>104</v>
      </c>
      <c r="B88" s="281" t="s">
        <v>5</v>
      </c>
      <c r="C88" s="283" t="s">
        <v>318</v>
      </c>
      <c r="D88" s="285" t="s">
        <v>7</v>
      </c>
      <c r="E88" s="286"/>
      <c r="F88" s="286"/>
      <c r="G88" s="286"/>
      <c r="H88" s="287" t="s">
        <v>0</v>
      </c>
      <c r="I88" s="289" t="s">
        <v>2</v>
      </c>
      <c r="J88" s="272" t="s">
        <v>1</v>
      </c>
      <c r="K88" s="274"/>
      <c r="L88" s="275"/>
      <c r="M88" s="275"/>
      <c r="AA88" s="57" t="str">
        <f t="shared" ref="AA88:AA111" si="6">CONCATENATE(MID(C88,1,2),IF(I88&lt;&gt;0,"O","X"))</f>
        <v>16O</v>
      </c>
    </row>
    <row r="89" spans="1:27" ht="26.25" customHeight="1" x14ac:dyDescent="0.2">
      <c r="A89" s="280"/>
      <c r="B89" s="282"/>
      <c r="C89" s="284"/>
      <c r="D89" s="58" t="s">
        <v>33</v>
      </c>
      <c r="E89" s="59" t="s">
        <v>6</v>
      </c>
      <c r="F89" s="58" t="s">
        <v>34</v>
      </c>
      <c r="G89" s="60" t="s">
        <v>3</v>
      </c>
      <c r="H89" s="288"/>
      <c r="I89" s="290"/>
      <c r="J89" s="273"/>
      <c r="K89" s="274"/>
      <c r="L89" s="275"/>
      <c r="M89" s="275"/>
      <c r="AA89" s="57" t="str">
        <f t="shared" si="6"/>
        <v>X</v>
      </c>
    </row>
    <row r="90" spans="1:27" ht="12.75" customHeight="1" x14ac:dyDescent="0.2">
      <c r="A90" s="276" t="s">
        <v>319</v>
      </c>
      <c r="B90" s="276" t="s">
        <v>149</v>
      </c>
      <c r="C90" s="61" t="s">
        <v>55</v>
      </c>
      <c r="D90" s="62"/>
      <c r="E90" s="63"/>
      <c r="F90" s="63"/>
      <c r="G90" s="64"/>
      <c r="H90" s="65"/>
      <c r="I90" s="66" t="s">
        <v>369</v>
      </c>
      <c r="J90" s="67"/>
      <c r="N90" s="54"/>
      <c r="AA90" s="57" t="str">
        <f t="shared" si="6"/>
        <v>UIO</v>
      </c>
    </row>
    <row r="91" spans="1:27" x14ac:dyDescent="0.2">
      <c r="A91" s="277"/>
      <c r="B91" s="277"/>
      <c r="C91" s="61" t="s">
        <v>56</v>
      </c>
      <c r="D91" s="68"/>
      <c r="E91" s="69"/>
      <c r="F91" s="69"/>
      <c r="G91" s="70"/>
      <c r="H91" s="71"/>
      <c r="I91" s="44" t="s">
        <v>373</v>
      </c>
      <c r="J91" s="72"/>
      <c r="N91" s="54"/>
      <c r="Y91" s="52" t="str">
        <f t="shared" ref="Y91:Y111" si="7">MID(A91,14,2)</f>
        <v/>
      </c>
      <c r="AA91" s="57" t="str">
        <f t="shared" si="6"/>
        <v>UIO</v>
      </c>
    </row>
    <row r="92" spans="1:27" x14ac:dyDescent="0.2">
      <c r="A92" s="277"/>
      <c r="B92" s="277"/>
      <c r="C92" s="61" t="s">
        <v>57</v>
      </c>
      <c r="D92" s="68"/>
      <c r="E92" s="69"/>
      <c r="F92" s="69"/>
      <c r="G92" s="70"/>
      <c r="H92" s="140"/>
      <c r="I92" s="44" t="s">
        <v>371</v>
      </c>
      <c r="J92" s="86"/>
      <c r="N92" s="54"/>
      <c r="Y92" s="52" t="str">
        <f t="shared" si="7"/>
        <v/>
      </c>
      <c r="AA92" s="57" t="str">
        <f t="shared" si="6"/>
        <v>UIO</v>
      </c>
    </row>
    <row r="93" spans="1:27" x14ac:dyDescent="0.2">
      <c r="A93" s="277"/>
      <c r="B93" s="277"/>
      <c r="C93" s="61" t="s">
        <v>58</v>
      </c>
      <c r="D93" s="68"/>
      <c r="E93" s="69"/>
      <c r="F93" s="69"/>
      <c r="G93" s="70"/>
      <c r="H93" s="71" t="s">
        <v>398</v>
      </c>
      <c r="I93" s="44" t="s">
        <v>396</v>
      </c>
      <c r="J93" s="177"/>
      <c r="K93" s="54" t="s">
        <v>405</v>
      </c>
      <c r="N93" s="54"/>
      <c r="Y93" s="52" t="str">
        <f t="shared" si="7"/>
        <v/>
      </c>
      <c r="AA93" s="57" t="str">
        <f t="shared" si="6"/>
        <v>UIO</v>
      </c>
    </row>
    <row r="94" spans="1:27" x14ac:dyDescent="0.2">
      <c r="A94" s="277"/>
      <c r="B94" s="277"/>
      <c r="C94" s="61" t="s">
        <v>110</v>
      </c>
      <c r="D94" s="68"/>
      <c r="E94" s="69"/>
      <c r="F94" s="69"/>
      <c r="G94" s="70"/>
      <c r="H94" s="71" t="s">
        <v>398</v>
      </c>
      <c r="I94" s="44" t="s">
        <v>397</v>
      </c>
      <c r="J94" s="177"/>
      <c r="K94" s="54" t="s">
        <v>405</v>
      </c>
      <c r="N94" s="54"/>
      <c r="Y94" s="52" t="str">
        <f t="shared" si="7"/>
        <v/>
      </c>
      <c r="AA94" s="57" t="str">
        <f t="shared" si="6"/>
        <v>UIO</v>
      </c>
    </row>
    <row r="95" spans="1:27" x14ac:dyDescent="0.2">
      <c r="A95" s="277"/>
      <c r="B95" s="277"/>
      <c r="C95" s="61" t="s">
        <v>112</v>
      </c>
      <c r="D95" s="68"/>
      <c r="E95" s="69"/>
      <c r="F95" s="69"/>
      <c r="G95" s="70"/>
      <c r="H95" s="71"/>
      <c r="I95" s="44" t="s">
        <v>340</v>
      </c>
      <c r="J95" s="149"/>
      <c r="L95" s="73"/>
      <c r="N95" s="54"/>
      <c r="Y95" s="52" t="str">
        <f t="shared" si="7"/>
        <v/>
      </c>
      <c r="AA95" s="57" t="str">
        <f t="shared" si="6"/>
        <v>UIO</v>
      </c>
    </row>
    <row r="96" spans="1:27" x14ac:dyDescent="0.2">
      <c r="A96" s="277"/>
      <c r="B96" s="277"/>
      <c r="C96" s="61" t="s">
        <v>114</v>
      </c>
      <c r="D96" s="68"/>
      <c r="E96" s="69"/>
      <c r="F96" s="69"/>
      <c r="G96" s="70"/>
      <c r="H96" s="71"/>
      <c r="I96" s="44" t="s">
        <v>372</v>
      </c>
      <c r="J96" s="149"/>
      <c r="N96" s="54"/>
      <c r="Y96" s="52" t="str">
        <f t="shared" si="7"/>
        <v/>
      </c>
      <c r="AA96" s="57" t="str">
        <f t="shared" si="6"/>
        <v>UIO</v>
      </c>
    </row>
    <row r="97" spans="1:27" x14ac:dyDescent="0.2">
      <c r="A97" s="277"/>
      <c r="B97" s="277"/>
      <c r="C97" s="61" t="s">
        <v>116</v>
      </c>
      <c r="D97" s="68"/>
      <c r="E97" s="69"/>
      <c r="F97" s="69"/>
      <c r="G97" s="70"/>
      <c r="H97" s="71" t="s">
        <v>410</v>
      </c>
      <c r="I97" s="44" t="s">
        <v>412</v>
      </c>
      <c r="J97" s="177"/>
      <c r="K97" s="54" t="s">
        <v>405</v>
      </c>
      <c r="N97" s="54"/>
      <c r="Y97" s="52" t="str">
        <f t="shared" si="7"/>
        <v/>
      </c>
      <c r="AA97" s="57" t="str">
        <f t="shared" si="6"/>
        <v>UIO</v>
      </c>
    </row>
    <row r="98" spans="1:27" x14ac:dyDescent="0.2">
      <c r="A98" s="277"/>
      <c r="B98" s="277"/>
      <c r="C98" s="61" t="s">
        <v>118</v>
      </c>
      <c r="D98" s="68"/>
      <c r="E98" s="69"/>
      <c r="F98" s="69"/>
      <c r="G98" s="70"/>
      <c r="H98" s="71" t="s">
        <v>411</v>
      </c>
      <c r="I98" s="44" t="s">
        <v>413</v>
      </c>
      <c r="J98" s="177"/>
      <c r="K98" s="54" t="s">
        <v>405</v>
      </c>
      <c r="N98" s="54"/>
      <c r="Y98" s="52" t="str">
        <f t="shared" si="7"/>
        <v/>
      </c>
      <c r="AA98" s="57" t="str">
        <f t="shared" si="6"/>
        <v>UIO</v>
      </c>
    </row>
    <row r="99" spans="1:27" x14ac:dyDescent="0.2">
      <c r="A99" s="277"/>
      <c r="B99" s="277"/>
      <c r="C99" s="61" t="s">
        <v>120</v>
      </c>
      <c r="D99" s="68"/>
      <c r="E99" s="69"/>
      <c r="F99" s="69"/>
      <c r="G99" s="70"/>
      <c r="H99" s="71"/>
      <c r="I99" s="44"/>
      <c r="J99" s="72"/>
      <c r="K99" s="54" t="s">
        <v>383</v>
      </c>
      <c r="N99" s="54"/>
      <c r="Y99" s="52" t="str">
        <f t="shared" si="7"/>
        <v/>
      </c>
      <c r="AA99" s="57" t="str">
        <f t="shared" si="6"/>
        <v>UIX</v>
      </c>
    </row>
    <row r="100" spans="1:27" x14ac:dyDescent="0.2">
      <c r="A100" s="277"/>
      <c r="B100" s="277"/>
      <c r="C100" s="74" t="s">
        <v>122</v>
      </c>
      <c r="D100" s="75"/>
      <c r="E100" s="76"/>
      <c r="F100" s="76"/>
      <c r="G100" s="77"/>
      <c r="H100" s="78"/>
      <c r="I100" s="81"/>
      <c r="J100" s="79"/>
      <c r="K100" s="54" t="s">
        <v>383</v>
      </c>
      <c r="L100" s="73"/>
      <c r="N100" s="54"/>
      <c r="Y100" s="52" t="str">
        <f t="shared" si="7"/>
        <v/>
      </c>
      <c r="AA100" s="57" t="str">
        <f t="shared" si="6"/>
        <v>UIX</v>
      </c>
    </row>
    <row r="101" spans="1:27" x14ac:dyDescent="0.2">
      <c r="A101" s="277"/>
      <c r="B101" s="277"/>
      <c r="C101" s="145" t="s">
        <v>59</v>
      </c>
      <c r="D101" s="82"/>
      <c r="E101" s="83"/>
      <c r="F101" s="83"/>
      <c r="G101" s="84"/>
      <c r="H101" s="150"/>
      <c r="I101" s="132"/>
      <c r="J101" s="176"/>
      <c r="N101" s="54"/>
      <c r="Y101" s="52" t="str">
        <f t="shared" si="7"/>
        <v/>
      </c>
      <c r="AA101" s="57" t="str">
        <f t="shared" si="6"/>
        <v>DOX</v>
      </c>
    </row>
    <row r="102" spans="1:27" x14ac:dyDescent="0.2">
      <c r="A102" s="277"/>
      <c r="B102" s="277"/>
      <c r="C102" s="61" t="s">
        <v>60</v>
      </c>
      <c r="D102" s="68"/>
      <c r="E102" s="69"/>
      <c r="F102" s="69"/>
      <c r="G102" s="70"/>
      <c r="H102" s="71"/>
      <c r="I102" s="43"/>
      <c r="J102" s="177"/>
      <c r="N102" s="54"/>
      <c r="Y102" s="52" t="str">
        <f t="shared" si="7"/>
        <v/>
      </c>
      <c r="AA102" s="57" t="str">
        <f t="shared" si="6"/>
        <v>DOX</v>
      </c>
    </row>
    <row r="103" spans="1:27" x14ac:dyDescent="0.2">
      <c r="A103" s="277"/>
      <c r="B103" s="277"/>
      <c r="C103" s="61" t="s">
        <v>61</v>
      </c>
      <c r="D103" s="68"/>
      <c r="E103" s="69"/>
      <c r="F103" s="69"/>
      <c r="G103" s="70"/>
      <c r="H103" s="71" t="s">
        <v>406</v>
      </c>
      <c r="I103" s="43" t="s">
        <v>407</v>
      </c>
      <c r="J103" s="177"/>
      <c r="K103" s="54" t="s">
        <v>4</v>
      </c>
      <c r="N103" s="54"/>
      <c r="Y103" s="52" t="str">
        <f t="shared" si="7"/>
        <v/>
      </c>
      <c r="AA103" s="57" t="str">
        <f t="shared" si="6"/>
        <v>DOO</v>
      </c>
    </row>
    <row r="104" spans="1:27" x14ac:dyDescent="0.2">
      <c r="A104" s="277"/>
      <c r="B104" s="277"/>
      <c r="C104" s="61" t="s">
        <v>62</v>
      </c>
      <c r="D104" s="68"/>
      <c r="E104" s="69"/>
      <c r="F104" s="69"/>
      <c r="G104" s="70"/>
      <c r="H104" s="71" t="s">
        <v>411</v>
      </c>
      <c r="I104" s="43" t="s">
        <v>414</v>
      </c>
      <c r="J104" s="177"/>
      <c r="K104" s="54" t="s">
        <v>405</v>
      </c>
      <c r="N104" s="54"/>
      <c r="Y104" s="52" t="str">
        <f t="shared" si="7"/>
        <v/>
      </c>
      <c r="AA104" s="57" t="str">
        <f t="shared" si="6"/>
        <v>DOO</v>
      </c>
    </row>
    <row r="105" spans="1:27" x14ac:dyDescent="0.2">
      <c r="A105" s="277"/>
      <c r="B105" s="277"/>
      <c r="C105" s="61" t="s">
        <v>160</v>
      </c>
      <c r="D105" s="68"/>
      <c r="E105" s="69"/>
      <c r="F105" s="69"/>
      <c r="G105" s="70"/>
      <c r="H105" s="71" t="s">
        <v>416</v>
      </c>
      <c r="I105" s="43" t="s">
        <v>415</v>
      </c>
      <c r="J105" s="177"/>
      <c r="K105" s="54" t="s">
        <v>405</v>
      </c>
      <c r="N105" s="54"/>
      <c r="Y105" s="52" t="str">
        <f t="shared" si="7"/>
        <v/>
      </c>
      <c r="AA105" s="57" t="str">
        <f t="shared" si="6"/>
        <v>DOO</v>
      </c>
    </row>
    <row r="106" spans="1:27" x14ac:dyDescent="0.2">
      <c r="A106" s="277"/>
      <c r="B106" s="277"/>
      <c r="C106" s="74" t="s">
        <v>161</v>
      </c>
      <c r="D106" s="75"/>
      <c r="E106" s="76"/>
      <c r="F106" s="76"/>
      <c r="G106" s="77"/>
      <c r="H106" s="78" t="s">
        <v>394</v>
      </c>
      <c r="I106" s="45" t="s">
        <v>395</v>
      </c>
      <c r="J106" s="186"/>
      <c r="K106" s="54" t="s">
        <v>405</v>
      </c>
      <c r="N106" s="54"/>
      <c r="Y106" s="52" t="str">
        <f t="shared" si="7"/>
        <v/>
      </c>
      <c r="AA106" s="57" t="str">
        <f t="shared" si="6"/>
        <v>DOO</v>
      </c>
    </row>
    <row r="107" spans="1:27" x14ac:dyDescent="0.2">
      <c r="A107" s="277"/>
      <c r="B107" s="277"/>
      <c r="C107" s="145" t="s">
        <v>136</v>
      </c>
      <c r="D107" s="82"/>
      <c r="E107" s="83"/>
      <c r="F107" s="83"/>
      <c r="G107" s="84"/>
      <c r="H107" s="150"/>
      <c r="I107" s="132"/>
      <c r="J107" s="67"/>
      <c r="N107" s="54"/>
      <c r="Y107" s="52" t="str">
        <f t="shared" si="7"/>
        <v/>
      </c>
      <c r="AA107" s="57" t="str">
        <f t="shared" si="6"/>
        <v>AOX</v>
      </c>
    </row>
    <row r="108" spans="1:27" x14ac:dyDescent="0.2">
      <c r="A108" s="277"/>
      <c r="B108" s="277"/>
      <c r="C108" s="61" t="s">
        <v>137</v>
      </c>
      <c r="D108" s="68"/>
      <c r="E108" s="69"/>
      <c r="F108" s="69"/>
      <c r="G108" s="70"/>
      <c r="H108" s="71"/>
      <c r="I108" s="43"/>
      <c r="J108" s="72"/>
      <c r="N108" s="54"/>
      <c r="Y108" s="52" t="str">
        <f t="shared" si="7"/>
        <v/>
      </c>
      <c r="AA108" s="57" t="str">
        <f t="shared" si="6"/>
        <v>AOX</v>
      </c>
    </row>
    <row r="109" spans="1:27" x14ac:dyDescent="0.2">
      <c r="A109" s="277"/>
      <c r="B109" s="277"/>
      <c r="C109" s="61" t="s">
        <v>138</v>
      </c>
      <c r="D109" s="68"/>
      <c r="E109" s="69"/>
      <c r="F109" s="69"/>
      <c r="G109" s="70"/>
      <c r="H109" s="71"/>
      <c r="I109" s="180"/>
      <c r="J109" s="72"/>
      <c r="N109" s="54"/>
      <c r="Y109" s="52" t="str">
        <f t="shared" si="7"/>
        <v/>
      </c>
      <c r="AA109" s="57" t="str">
        <f t="shared" si="6"/>
        <v>AOX</v>
      </c>
    </row>
    <row r="110" spans="1:27" ht="12.75" customHeight="1" x14ac:dyDescent="0.2">
      <c r="A110" s="278"/>
      <c r="B110" s="278"/>
      <c r="C110" s="74" t="s">
        <v>139</v>
      </c>
      <c r="D110" s="75"/>
      <c r="E110" s="76"/>
      <c r="F110" s="76"/>
      <c r="G110" s="77"/>
      <c r="H110" s="78"/>
      <c r="I110" s="182"/>
      <c r="J110" s="79"/>
      <c r="N110" s="54"/>
      <c r="Y110" s="52" t="str">
        <f t="shared" si="7"/>
        <v/>
      </c>
      <c r="AA110" s="57" t="str">
        <f t="shared" si="6"/>
        <v>AOX</v>
      </c>
    </row>
    <row r="111" spans="1:27" s="54" customFormat="1" x14ac:dyDescent="0.2">
      <c r="I111" s="80"/>
      <c r="J111" s="143"/>
      <c r="L111" s="55"/>
      <c r="Y111" s="52" t="str">
        <f t="shared" si="7"/>
        <v/>
      </c>
      <c r="Z111" s="56"/>
      <c r="AA111" s="57" t="str">
        <f t="shared" si="6"/>
        <v>X</v>
      </c>
    </row>
    <row r="112" spans="1:27" ht="16.5" customHeight="1" x14ac:dyDescent="0.2">
      <c r="A112" s="279" t="s">
        <v>104</v>
      </c>
      <c r="B112" s="281" t="s">
        <v>5</v>
      </c>
      <c r="C112" s="283" t="s">
        <v>320</v>
      </c>
      <c r="D112" s="285" t="s">
        <v>7</v>
      </c>
      <c r="E112" s="286"/>
      <c r="F112" s="286"/>
      <c r="G112" s="286"/>
      <c r="H112" s="287" t="s">
        <v>0</v>
      </c>
      <c r="I112" s="289" t="s">
        <v>2</v>
      </c>
      <c r="J112" s="272" t="s">
        <v>1</v>
      </c>
      <c r="K112" s="274"/>
      <c r="L112" s="275"/>
      <c r="M112" s="275"/>
      <c r="AA112" s="57" t="str">
        <f t="shared" ref="AA112:AA129" si="8">CONCATENATE(MID(C112,1,2),IF(I112&lt;&gt;0,"O","X"))</f>
        <v>16O</v>
      </c>
    </row>
    <row r="113" spans="1:27" ht="26.25" customHeight="1" x14ac:dyDescent="0.2">
      <c r="A113" s="280"/>
      <c r="B113" s="282"/>
      <c r="C113" s="284"/>
      <c r="D113" s="58" t="s">
        <v>33</v>
      </c>
      <c r="E113" s="59" t="s">
        <v>6</v>
      </c>
      <c r="F113" s="58" t="s">
        <v>34</v>
      </c>
      <c r="G113" s="60" t="s">
        <v>3</v>
      </c>
      <c r="H113" s="288"/>
      <c r="I113" s="290"/>
      <c r="J113" s="273"/>
      <c r="K113" s="274"/>
      <c r="L113" s="275"/>
      <c r="M113" s="275"/>
      <c r="AA113" s="57" t="str">
        <f t="shared" si="8"/>
        <v>X</v>
      </c>
    </row>
    <row r="114" spans="1:27" ht="12.75" customHeight="1" x14ac:dyDescent="0.2">
      <c r="A114" s="276" t="s">
        <v>321</v>
      </c>
      <c r="B114" s="276" t="s">
        <v>315</v>
      </c>
      <c r="C114" s="148" t="s">
        <v>55</v>
      </c>
      <c r="D114" s="62"/>
      <c r="E114" s="63"/>
      <c r="F114" s="63"/>
      <c r="G114" s="64"/>
      <c r="H114" s="65"/>
      <c r="I114" s="66" t="s">
        <v>355</v>
      </c>
      <c r="J114" s="85"/>
      <c r="N114" s="54"/>
      <c r="AA114" s="57" t="str">
        <f t="shared" si="8"/>
        <v>UIO</v>
      </c>
    </row>
    <row r="115" spans="1:27" x14ac:dyDescent="0.2">
      <c r="A115" s="277"/>
      <c r="B115" s="277"/>
      <c r="C115" s="61" t="s">
        <v>56</v>
      </c>
      <c r="D115" s="68"/>
      <c r="E115" s="69"/>
      <c r="F115" s="69"/>
      <c r="G115" s="70"/>
      <c r="H115" s="140"/>
      <c r="I115" s="44" t="s">
        <v>356</v>
      </c>
      <c r="J115" s="86"/>
      <c r="N115" s="54"/>
      <c r="Y115" s="52" t="str">
        <f t="shared" ref="Y115:Y129" si="9">MID(A115,14,2)</f>
        <v/>
      </c>
      <c r="AA115" s="57" t="str">
        <f t="shared" si="8"/>
        <v>UIO</v>
      </c>
    </row>
    <row r="116" spans="1:27" x14ac:dyDescent="0.2">
      <c r="A116" s="277"/>
      <c r="B116" s="277"/>
      <c r="C116" s="61" t="s">
        <v>57</v>
      </c>
      <c r="D116" s="68"/>
      <c r="E116" s="69"/>
      <c r="F116" s="69"/>
      <c r="G116" s="70"/>
      <c r="H116" s="71"/>
      <c r="I116" s="44" t="s">
        <v>357</v>
      </c>
      <c r="J116" s="72"/>
      <c r="N116" s="54"/>
      <c r="Y116" s="52" t="str">
        <f t="shared" si="9"/>
        <v/>
      </c>
      <c r="AA116" s="57" t="str">
        <f t="shared" si="8"/>
        <v>UIO</v>
      </c>
    </row>
    <row r="117" spans="1:27" x14ac:dyDescent="0.2">
      <c r="A117" s="277"/>
      <c r="B117" s="277"/>
      <c r="C117" s="61" t="s">
        <v>58</v>
      </c>
      <c r="D117" s="68"/>
      <c r="E117" s="69"/>
      <c r="F117" s="69"/>
      <c r="G117" s="70"/>
      <c r="H117" s="71"/>
      <c r="I117" s="44" t="s">
        <v>358</v>
      </c>
      <c r="J117" s="72"/>
      <c r="N117" s="54"/>
      <c r="Y117" s="52" t="str">
        <f t="shared" si="9"/>
        <v/>
      </c>
      <c r="AA117" s="57" t="str">
        <f t="shared" si="8"/>
        <v>UIO</v>
      </c>
    </row>
    <row r="118" spans="1:27" x14ac:dyDescent="0.2">
      <c r="A118" s="277"/>
      <c r="B118" s="277"/>
      <c r="C118" s="61" t="s">
        <v>110</v>
      </c>
      <c r="D118" s="68"/>
      <c r="E118" s="69"/>
      <c r="F118" s="69"/>
      <c r="G118" s="70"/>
      <c r="H118" s="71"/>
      <c r="I118" s="44" t="s">
        <v>359</v>
      </c>
      <c r="J118" s="72"/>
      <c r="N118" s="54"/>
      <c r="Y118" s="52" t="str">
        <f t="shared" si="9"/>
        <v/>
      </c>
      <c r="AA118" s="57" t="str">
        <f t="shared" si="8"/>
        <v>UIO</v>
      </c>
    </row>
    <row r="119" spans="1:27" x14ac:dyDescent="0.2">
      <c r="A119" s="277"/>
      <c r="B119" s="277"/>
      <c r="C119" s="61" t="s">
        <v>112</v>
      </c>
      <c r="D119" s="68"/>
      <c r="E119" s="69"/>
      <c r="F119" s="69"/>
      <c r="G119" s="70"/>
      <c r="H119" s="71"/>
      <c r="I119" s="44" t="s">
        <v>360</v>
      </c>
      <c r="J119" s="72"/>
      <c r="L119" s="73"/>
      <c r="N119" s="54"/>
      <c r="Y119" s="52" t="str">
        <f t="shared" si="9"/>
        <v/>
      </c>
      <c r="AA119" s="57" t="str">
        <f t="shared" si="8"/>
        <v>UIO</v>
      </c>
    </row>
    <row r="120" spans="1:27" x14ac:dyDescent="0.2">
      <c r="A120" s="277"/>
      <c r="B120" s="277"/>
      <c r="C120" s="61" t="s">
        <v>114</v>
      </c>
      <c r="D120" s="68"/>
      <c r="E120" s="69"/>
      <c r="F120" s="69"/>
      <c r="G120" s="70"/>
      <c r="H120" s="71"/>
      <c r="I120" s="44" t="s">
        <v>361</v>
      </c>
      <c r="J120" s="72"/>
      <c r="N120" s="54"/>
      <c r="Y120" s="52" t="str">
        <f t="shared" si="9"/>
        <v/>
      </c>
      <c r="AA120" s="57" t="str">
        <f t="shared" si="8"/>
        <v>UIO</v>
      </c>
    </row>
    <row r="121" spans="1:27" x14ac:dyDescent="0.2">
      <c r="A121" s="277"/>
      <c r="B121" s="277"/>
      <c r="C121" s="61" t="s">
        <v>116</v>
      </c>
      <c r="D121" s="68"/>
      <c r="E121" s="69"/>
      <c r="F121" s="69"/>
      <c r="G121" s="70"/>
      <c r="H121" s="140"/>
      <c r="I121" s="44" t="s">
        <v>362</v>
      </c>
      <c r="J121" s="86"/>
      <c r="N121" s="54"/>
      <c r="Y121" s="52" t="str">
        <f t="shared" si="9"/>
        <v/>
      </c>
      <c r="AA121" s="57" t="str">
        <f t="shared" si="8"/>
        <v>UIO</v>
      </c>
    </row>
    <row r="122" spans="1:27" x14ac:dyDescent="0.2">
      <c r="A122" s="277"/>
      <c r="B122" s="277"/>
      <c r="C122" s="61" t="s">
        <v>118</v>
      </c>
      <c r="D122" s="68"/>
      <c r="E122" s="69"/>
      <c r="F122" s="69"/>
      <c r="G122" s="70"/>
      <c r="H122" s="71"/>
      <c r="I122" s="44" t="s">
        <v>363</v>
      </c>
      <c r="J122" s="72"/>
      <c r="N122" s="54"/>
      <c r="Y122" s="52" t="str">
        <f t="shared" si="9"/>
        <v/>
      </c>
      <c r="AA122" s="57" t="str">
        <f t="shared" si="8"/>
        <v>UIO</v>
      </c>
    </row>
    <row r="123" spans="1:27" x14ac:dyDescent="0.2">
      <c r="A123" s="277"/>
      <c r="B123" s="277"/>
      <c r="C123" s="61" t="s">
        <v>120</v>
      </c>
      <c r="D123" s="68"/>
      <c r="E123" s="69"/>
      <c r="F123" s="69"/>
      <c r="G123" s="70"/>
      <c r="H123" s="71"/>
      <c r="I123" s="44" t="s">
        <v>364</v>
      </c>
      <c r="J123" s="72"/>
      <c r="N123" s="54"/>
      <c r="Y123" s="52" t="str">
        <f t="shared" si="9"/>
        <v/>
      </c>
      <c r="AA123" s="57" t="str">
        <f t="shared" si="8"/>
        <v>UIO</v>
      </c>
    </row>
    <row r="124" spans="1:27" x14ac:dyDescent="0.2">
      <c r="A124" s="277"/>
      <c r="B124" s="277"/>
      <c r="C124" s="61" t="s">
        <v>122</v>
      </c>
      <c r="D124" s="68"/>
      <c r="E124" s="69"/>
      <c r="F124" s="69"/>
      <c r="G124" s="70"/>
      <c r="H124" s="71"/>
      <c r="I124" s="44" t="s">
        <v>365</v>
      </c>
      <c r="J124" s="72"/>
      <c r="N124" s="54"/>
      <c r="Y124" s="52" t="str">
        <f t="shared" si="9"/>
        <v/>
      </c>
      <c r="AA124" s="57" t="str">
        <f t="shared" si="8"/>
        <v>UIO</v>
      </c>
    </row>
    <row r="125" spans="1:27" x14ac:dyDescent="0.2">
      <c r="A125" s="277"/>
      <c r="B125" s="277"/>
      <c r="C125" s="61" t="s">
        <v>124</v>
      </c>
      <c r="D125" s="68"/>
      <c r="E125" s="69"/>
      <c r="F125" s="69"/>
      <c r="G125" s="70"/>
      <c r="H125" s="71"/>
      <c r="I125" s="44" t="s">
        <v>366</v>
      </c>
      <c r="J125" s="72"/>
      <c r="L125" s="73"/>
      <c r="N125" s="54"/>
      <c r="Y125" s="52" t="str">
        <f t="shared" si="9"/>
        <v/>
      </c>
      <c r="AA125" s="57" t="str">
        <f t="shared" si="8"/>
        <v>UIO</v>
      </c>
    </row>
    <row r="126" spans="1:27" x14ac:dyDescent="0.2">
      <c r="A126" s="277"/>
      <c r="B126" s="277"/>
      <c r="C126" s="61" t="s">
        <v>125</v>
      </c>
      <c r="D126" s="68"/>
      <c r="E126" s="69"/>
      <c r="F126" s="69"/>
      <c r="G126" s="70"/>
      <c r="H126" s="71"/>
      <c r="I126" s="44" t="s">
        <v>367</v>
      </c>
      <c r="J126" s="72"/>
      <c r="N126" s="54"/>
      <c r="Y126" s="52" t="str">
        <f t="shared" si="9"/>
        <v/>
      </c>
      <c r="AA126" s="57" t="str">
        <f t="shared" si="8"/>
        <v>UIO</v>
      </c>
    </row>
    <row r="127" spans="1:27" x14ac:dyDescent="0.2">
      <c r="A127" s="277"/>
      <c r="B127" s="277"/>
      <c r="C127" s="61" t="s">
        <v>127</v>
      </c>
      <c r="D127" s="68"/>
      <c r="E127" s="69"/>
      <c r="F127" s="69"/>
      <c r="G127" s="70"/>
      <c r="H127" s="71"/>
      <c r="I127" s="44" t="s">
        <v>361</v>
      </c>
      <c r="J127" s="72"/>
      <c r="N127" s="54"/>
      <c r="Y127" s="52" t="str">
        <f t="shared" si="9"/>
        <v/>
      </c>
      <c r="AA127" s="57" t="str">
        <f t="shared" si="8"/>
        <v>UIO</v>
      </c>
    </row>
    <row r="128" spans="1:27" x14ac:dyDescent="0.2">
      <c r="A128" s="277"/>
      <c r="B128" s="277"/>
      <c r="C128" s="61" t="s">
        <v>129</v>
      </c>
      <c r="D128" s="68"/>
      <c r="E128" s="69"/>
      <c r="F128" s="69"/>
      <c r="G128" s="70"/>
      <c r="H128" s="71"/>
      <c r="I128" s="44" t="s">
        <v>368</v>
      </c>
      <c r="J128" s="72"/>
      <c r="N128" s="54"/>
      <c r="Y128" s="52" t="str">
        <f t="shared" si="9"/>
        <v/>
      </c>
      <c r="AA128" s="57" t="str">
        <f t="shared" si="8"/>
        <v>UIO</v>
      </c>
    </row>
    <row r="129" spans="1:27" x14ac:dyDescent="0.2">
      <c r="A129" s="278"/>
      <c r="B129" s="278"/>
      <c r="C129" s="74" t="s">
        <v>131</v>
      </c>
      <c r="D129" s="75"/>
      <c r="E129" s="76"/>
      <c r="F129" s="76"/>
      <c r="G129" s="77"/>
      <c r="H129" s="78"/>
      <c r="I129" s="81" t="s">
        <v>285</v>
      </c>
      <c r="J129" s="79"/>
      <c r="N129" s="54"/>
      <c r="Y129" s="52" t="str">
        <f t="shared" si="9"/>
        <v/>
      </c>
      <c r="AA129" s="57" t="str">
        <f t="shared" si="8"/>
        <v>UIO</v>
      </c>
    </row>
    <row r="130" spans="1:27" s="54" customFormat="1" x14ac:dyDescent="0.2">
      <c r="I130" s="80"/>
      <c r="J130" s="143"/>
      <c r="L130" s="55"/>
      <c r="Y130" s="52" t="str">
        <f>MID(A130,14,2)</f>
        <v/>
      </c>
      <c r="Z130" s="56"/>
      <c r="AA130" s="57" t="str">
        <f>CONCATENATE(MID(C130,1,2),IF(I130&lt;&gt;0,"O","X"))</f>
        <v>X</v>
      </c>
    </row>
    <row r="131" spans="1:27" ht="16.5" customHeight="1" x14ac:dyDescent="0.2">
      <c r="A131" s="279" t="s">
        <v>104</v>
      </c>
      <c r="B131" s="281" t="s">
        <v>5</v>
      </c>
      <c r="C131" s="283" t="s">
        <v>324</v>
      </c>
      <c r="D131" s="285" t="s">
        <v>7</v>
      </c>
      <c r="E131" s="286"/>
      <c r="F131" s="286"/>
      <c r="G131" s="286"/>
      <c r="H131" s="287" t="s">
        <v>0</v>
      </c>
      <c r="I131" s="289" t="s">
        <v>2</v>
      </c>
      <c r="J131" s="272" t="s">
        <v>1</v>
      </c>
      <c r="K131" s="274"/>
      <c r="L131" s="275"/>
      <c r="M131" s="275"/>
      <c r="AA131" s="57" t="str">
        <f t="shared" ref="AA131:AA153" si="10">CONCATENATE(MID(C131,1,2),IF(I131&lt;&gt;0,"O","X"))</f>
        <v>17O</v>
      </c>
    </row>
    <row r="132" spans="1:27" ht="26.25" customHeight="1" x14ac:dyDescent="0.2">
      <c r="A132" s="280"/>
      <c r="B132" s="282"/>
      <c r="C132" s="284"/>
      <c r="D132" s="58" t="s">
        <v>33</v>
      </c>
      <c r="E132" s="59" t="s">
        <v>6</v>
      </c>
      <c r="F132" s="58" t="s">
        <v>34</v>
      </c>
      <c r="G132" s="60" t="s">
        <v>3</v>
      </c>
      <c r="H132" s="288"/>
      <c r="I132" s="290"/>
      <c r="J132" s="273"/>
      <c r="K132" s="274"/>
      <c r="L132" s="275"/>
      <c r="M132" s="275"/>
      <c r="AA132" s="57" t="str">
        <f t="shared" si="10"/>
        <v>X</v>
      </c>
    </row>
    <row r="133" spans="1:27" ht="12.75" customHeight="1" x14ac:dyDescent="0.2">
      <c r="A133" s="276" t="s">
        <v>326</v>
      </c>
      <c r="B133" s="276" t="s">
        <v>325</v>
      </c>
      <c r="C133" s="148" t="s">
        <v>55</v>
      </c>
      <c r="D133" s="62"/>
      <c r="E133" s="63"/>
      <c r="F133" s="63"/>
      <c r="G133" s="64"/>
      <c r="H133" s="65"/>
      <c r="I133" s="66" t="s">
        <v>377</v>
      </c>
      <c r="J133" s="173" t="s">
        <v>384</v>
      </c>
      <c r="N133" s="54"/>
      <c r="AA133" s="57" t="str">
        <f t="shared" si="10"/>
        <v>UIO</v>
      </c>
    </row>
    <row r="134" spans="1:27" x14ac:dyDescent="0.2">
      <c r="A134" s="277"/>
      <c r="B134" s="277"/>
      <c r="C134" s="61" t="s">
        <v>56</v>
      </c>
      <c r="D134" s="68"/>
      <c r="E134" s="69"/>
      <c r="F134" s="69"/>
      <c r="G134" s="70"/>
      <c r="H134" s="71" t="s">
        <v>402</v>
      </c>
      <c r="I134" s="44" t="s">
        <v>401</v>
      </c>
      <c r="J134" s="178"/>
      <c r="K134" s="54" t="s">
        <v>405</v>
      </c>
      <c r="N134" s="54"/>
      <c r="Y134" s="52" t="str">
        <f t="shared" ref="Y134:Y153" si="11">MID(A134,14,2)</f>
        <v/>
      </c>
      <c r="AA134" s="57" t="str">
        <f t="shared" si="10"/>
        <v>UIO</v>
      </c>
    </row>
    <row r="135" spans="1:27" x14ac:dyDescent="0.2">
      <c r="A135" s="277"/>
      <c r="B135" s="277"/>
      <c r="C135" s="61" t="s">
        <v>57</v>
      </c>
      <c r="D135" s="68"/>
      <c r="E135" s="69"/>
      <c r="F135" s="69"/>
      <c r="G135" s="70"/>
      <c r="H135" s="71" t="s">
        <v>417</v>
      </c>
      <c r="I135" s="44" t="s">
        <v>418</v>
      </c>
      <c r="J135" s="178"/>
      <c r="K135" s="54" t="s">
        <v>405</v>
      </c>
      <c r="N135" s="54"/>
      <c r="Y135" s="52" t="str">
        <f t="shared" si="11"/>
        <v/>
      </c>
      <c r="AA135" s="57" t="str">
        <f t="shared" si="10"/>
        <v>UIO</v>
      </c>
    </row>
    <row r="136" spans="1:27" x14ac:dyDescent="0.2">
      <c r="A136" s="277"/>
      <c r="B136" s="277"/>
      <c r="C136" s="61" t="s">
        <v>58</v>
      </c>
      <c r="D136" s="68"/>
      <c r="E136" s="69"/>
      <c r="F136" s="69"/>
      <c r="G136" s="70"/>
      <c r="H136" s="71"/>
      <c r="I136" s="44" t="s">
        <v>378</v>
      </c>
      <c r="J136" s="174" t="s">
        <v>385</v>
      </c>
      <c r="N136" s="54"/>
      <c r="Y136" s="52" t="str">
        <f t="shared" si="11"/>
        <v/>
      </c>
      <c r="AA136" s="57" t="str">
        <f t="shared" si="10"/>
        <v>UIO</v>
      </c>
    </row>
    <row r="137" spans="1:27" x14ac:dyDescent="0.2">
      <c r="A137" s="277"/>
      <c r="B137" s="277"/>
      <c r="C137" s="61" t="s">
        <v>110</v>
      </c>
      <c r="D137" s="68"/>
      <c r="E137" s="69"/>
      <c r="F137" s="69"/>
      <c r="G137" s="70"/>
      <c r="H137" s="71"/>
      <c r="I137" s="44" t="s">
        <v>379</v>
      </c>
      <c r="J137" s="174" t="s">
        <v>386</v>
      </c>
      <c r="N137" s="54"/>
      <c r="Y137" s="52" t="str">
        <f t="shared" si="11"/>
        <v/>
      </c>
      <c r="AA137" s="57" t="str">
        <f t="shared" si="10"/>
        <v>UIO</v>
      </c>
    </row>
    <row r="138" spans="1:27" x14ac:dyDescent="0.2">
      <c r="A138" s="277"/>
      <c r="B138" s="277"/>
      <c r="C138" s="61" t="s">
        <v>112</v>
      </c>
      <c r="D138" s="68"/>
      <c r="E138" s="69"/>
      <c r="F138" s="69"/>
      <c r="G138" s="70"/>
      <c r="H138" s="71"/>
      <c r="I138" s="44" t="s">
        <v>380</v>
      </c>
      <c r="J138" s="174" t="s">
        <v>387</v>
      </c>
      <c r="L138" s="73"/>
      <c r="N138" s="54"/>
      <c r="Y138" s="52" t="str">
        <f t="shared" si="11"/>
        <v/>
      </c>
      <c r="AA138" s="57" t="str">
        <f t="shared" si="10"/>
        <v>UIO</v>
      </c>
    </row>
    <row r="139" spans="1:27" x14ac:dyDescent="0.2">
      <c r="A139" s="277"/>
      <c r="B139" s="277"/>
      <c r="C139" s="61" t="s">
        <v>114</v>
      </c>
      <c r="D139" s="68"/>
      <c r="E139" s="69"/>
      <c r="F139" s="69"/>
      <c r="G139" s="70"/>
      <c r="H139" s="71" t="s">
        <v>400</v>
      </c>
      <c r="I139" s="44" t="s">
        <v>399</v>
      </c>
      <c r="J139" s="178"/>
      <c r="K139" s="54" t="s">
        <v>405</v>
      </c>
      <c r="N139" s="54"/>
      <c r="Y139" s="52" t="str">
        <f t="shared" si="11"/>
        <v/>
      </c>
      <c r="AA139" s="57" t="str">
        <f t="shared" si="10"/>
        <v>UIO</v>
      </c>
    </row>
    <row r="140" spans="1:27" x14ac:dyDescent="0.2">
      <c r="A140" s="277"/>
      <c r="B140" s="277"/>
      <c r="C140" s="61" t="s">
        <v>116</v>
      </c>
      <c r="D140" s="68"/>
      <c r="E140" s="69"/>
      <c r="F140" s="69"/>
      <c r="G140" s="70"/>
      <c r="H140" s="71"/>
      <c r="I140" s="44" t="s">
        <v>285</v>
      </c>
      <c r="J140" s="174"/>
      <c r="N140" s="54"/>
      <c r="Y140" s="52" t="str">
        <f t="shared" si="11"/>
        <v/>
      </c>
      <c r="AA140" s="57" t="str">
        <f t="shared" si="10"/>
        <v>UIO</v>
      </c>
    </row>
    <row r="141" spans="1:27" x14ac:dyDescent="0.2">
      <c r="A141" s="277"/>
      <c r="B141" s="277"/>
      <c r="C141" s="61" t="s">
        <v>118</v>
      </c>
      <c r="D141" s="68"/>
      <c r="E141" s="69"/>
      <c r="F141" s="69"/>
      <c r="G141" s="70"/>
      <c r="H141" s="71"/>
      <c r="I141" s="44" t="s">
        <v>285</v>
      </c>
      <c r="J141" s="174"/>
      <c r="N141" s="54"/>
      <c r="Y141" s="52" t="str">
        <f t="shared" si="11"/>
        <v/>
      </c>
      <c r="AA141" s="57" t="str">
        <f t="shared" si="10"/>
        <v>UIO</v>
      </c>
    </row>
    <row r="142" spans="1:27" x14ac:dyDescent="0.2">
      <c r="A142" s="277"/>
      <c r="B142" s="277"/>
      <c r="C142" s="61" t="s">
        <v>120</v>
      </c>
      <c r="D142" s="68"/>
      <c r="E142" s="69"/>
      <c r="F142" s="69"/>
      <c r="G142" s="70"/>
      <c r="H142" s="71"/>
      <c r="I142" s="44" t="s">
        <v>285</v>
      </c>
      <c r="J142" s="174"/>
      <c r="N142" s="54"/>
      <c r="Y142" s="52" t="str">
        <f t="shared" ref="Y142" si="12">MID(A142,14,2)</f>
        <v/>
      </c>
      <c r="AA142" s="57" t="str">
        <f t="shared" ref="AA142" si="13">CONCATENATE(MID(C142,1,2),IF(I142&lt;&gt;0,"O","X"))</f>
        <v>UIO</v>
      </c>
    </row>
    <row r="143" spans="1:27" x14ac:dyDescent="0.2">
      <c r="A143" s="277"/>
      <c r="B143" s="277"/>
      <c r="C143" s="61" t="s">
        <v>122</v>
      </c>
      <c r="D143" s="68"/>
      <c r="E143" s="69"/>
      <c r="F143" s="69"/>
      <c r="G143" s="70"/>
      <c r="H143" s="71"/>
      <c r="I143" s="44" t="s">
        <v>285</v>
      </c>
      <c r="J143" s="174"/>
      <c r="N143" s="54"/>
      <c r="Y143" s="52" t="str">
        <f t="shared" si="11"/>
        <v/>
      </c>
      <c r="AA143" s="57" t="str">
        <f t="shared" si="10"/>
        <v>UIO</v>
      </c>
    </row>
    <row r="144" spans="1:27" x14ac:dyDescent="0.2">
      <c r="A144" s="277"/>
      <c r="B144" s="277"/>
      <c r="C144" s="74" t="s">
        <v>124</v>
      </c>
      <c r="D144" s="75"/>
      <c r="E144" s="76"/>
      <c r="F144" s="76"/>
      <c r="G144" s="77"/>
      <c r="H144" s="78"/>
      <c r="I144" s="81" t="s">
        <v>285</v>
      </c>
      <c r="J144" s="175"/>
      <c r="L144" s="73"/>
      <c r="N144" s="54"/>
      <c r="Y144" s="52" t="str">
        <f t="shared" si="11"/>
        <v/>
      </c>
      <c r="AA144" s="57" t="str">
        <f t="shared" si="10"/>
        <v>UIO</v>
      </c>
    </row>
    <row r="145" spans="1:27" x14ac:dyDescent="0.2">
      <c r="A145" s="277"/>
      <c r="B145" s="277"/>
      <c r="C145" s="145" t="s">
        <v>67</v>
      </c>
      <c r="D145" s="82"/>
      <c r="E145" s="83"/>
      <c r="F145" s="83"/>
      <c r="G145" s="84"/>
      <c r="H145" s="150" t="s">
        <v>408</v>
      </c>
      <c r="I145" s="132" t="s">
        <v>409</v>
      </c>
      <c r="J145" s="176"/>
      <c r="N145" s="54"/>
      <c r="Y145" s="52" t="str">
        <f t="shared" si="11"/>
        <v/>
      </c>
      <c r="AA145" s="57" t="str">
        <f t="shared" si="10"/>
        <v>AOO</v>
      </c>
    </row>
    <row r="146" spans="1:27" x14ac:dyDescent="0.2">
      <c r="A146" s="277"/>
      <c r="B146" s="277"/>
      <c r="C146" s="61" t="s">
        <v>68</v>
      </c>
      <c r="D146" s="68"/>
      <c r="E146" s="69"/>
      <c r="F146" s="69"/>
      <c r="G146" s="70"/>
      <c r="H146" s="71"/>
      <c r="I146" s="180"/>
      <c r="J146" s="72"/>
      <c r="N146" s="54"/>
      <c r="Y146" s="52" t="str">
        <f t="shared" si="11"/>
        <v/>
      </c>
      <c r="AA146" s="57" t="str">
        <f t="shared" si="10"/>
        <v>AOX</v>
      </c>
    </row>
    <row r="147" spans="1:27" x14ac:dyDescent="0.2">
      <c r="A147" s="277"/>
      <c r="B147" s="277"/>
      <c r="C147" s="61" t="s">
        <v>69</v>
      </c>
      <c r="D147" s="68"/>
      <c r="E147" s="69"/>
      <c r="F147" s="69"/>
      <c r="G147" s="70"/>
      <c r="H147" s="71"/>
      <c r="I147" s="43" t="s">
        <v>381</v>
      </c>
      <c r="J147" s="72"/>
      <c r="N147" s="54"/>
      <c r="Y147" s="52" t="str">
        <f t="shared" si="11"/>
        <v/>
      </c>
      <c r="AA147" s="57" t="str">
        <f t="shared" si="10"/>
        <v>AOO</v>
      </c>
    </row>
    <row r="148" spans="1:27" x14ac:dyDescent="0.2">
      <c r="A148" s="277"/>
      <c r="B148" s="277"/>
      <c r="C148" s="61" t="s">
        <v>70</v>
      </c>
      <c r="D148" s="68"/>
      <c r="E148" s="69"/>
      <c r="F148" s="69"/>
      <c r="G148" s="70"/>
      <c r="H148" s="71"/>
      <c r="I148" s="180"/>
      <c r="J148" s="72"/>
      <c r="N148" s="54"/>
      <c r="Y148" s="52" t="str">
        <f t="shared" si="11"/>
        <v/>
      </c>
      <c r="AA148" s="57" t="str">
        <f t="shared" si="10"/>
        <v>AOX</v>
      </c>
    </row>
    <row r="149" spans="1:27" x14ac:dyDescent="0.2">
      <c r="A149" s="277"/>
      <c r="B149" s="277"/>
      <c r="C149" s="61" t="s">
        <v>134</v>
      </c>
      <c r="D149" s="68"/>
      <c r="E149" s="69"/>
      <c r="F149" s="69"/>
      <c r="G149" s="70"/>
      <c r="H149" s="71"/>
      <c r="I149" s="180"/>
      <c r="J149" s="72"/>
      <c r="N149" s="54"/>
      <c r="Y149" s="52" t="str">
        <f t="shared" si="11"/>
        <v/>
      </c>
      <c r="AA149" s="57" t="str">
        <f t="shared" si="10"/>
        <v>AOX</v>
      </c>
    </row>
    <row r="150" spans="1:27" x14ac:dyDescent="0.2">
      <c r="A150" s="277"/>
      <c r="B150" s="277"/>
      <c r="C150" s="61" t="s">
        <v>135</v>
      </c>
      <c r="D150" s="68"/>
      <c r="E150" s="69"/>
      <c r="F150" s="69"/>
      <c r="G150" s="70"/>
      <c r="H150" s="71"/>
      <c r="I150" s="180"/>
      <c r="J150" s="72"/>
      <c r="N150" s="54"/>
      <c r="Y150" s="52" t="str">
        <f t="shared" ref="Y150" si="14">MID(A150,14,2)</f>
        <v/>
      </c>
      <c r="AA150" s="57" t="str">
        <f t="shared" ref="AA150" si="15">CONCATENATE(MID(C150,1,2),IF(I150&lt;&gt;0,"O","X"))</f>
        <v>AOX</v>
      </c>
    </row>
    <row r="151" spans="1:27" x14ac:dyDescent="0.2">
      <c r="A151" s="277"/>
      <c r="B151" s="277"/>
      <c r="C151" s="61" t="s">
        <v>136</v>
      </c>
      <c r="D151" s="68"/>
      <c r="E151" s="69"/>
      <c r="F151" s="69"/>
      <c r="G151" s="70"/>
      <c r="H151" s="71"/>
      <c r="I151" s="180"/>
      <c r="J151" s="72"/>
      <c r="N151" s="54"/>
      <c r="Y151" s="52" t="str">
        <f t="shared" si="11"/>
        <v/>
      </c>
      <c r="AA151" s="57" t="str">
        <f t="shared" si="10"/>
        <v>AOX</v>
      </c>
    </row>
    <row r="152" spans="1:27" x14ac:dyDescent="0.2">
      <c r="A152" s="278"/>
      <c r="B152" s="278"/>
      <c r="C152" s="74" t="s">
        <v>137</v>
      </c>
      <c r="D152" s="75"/>
      <c r="E152" s="76"/>
      <c r="F152" s="76"/>
      <c r="G152" s="77"/>
      <c r="H152" s="78"/>
      <c r="I152" s="181"/>
      <c r="J152" s="79"/>
      <c r="N152" s="54"/>
      <c r="Y152" s="52" t="str">
        <f t="shared" si="11"/>
        <v/>
      </c>
      <c r="AA152" s="57" t="str">
        <f t="shared" si="10"/>
        <v>AOX</v>
      </c>
    </row>
    <row r="153" spans="1:27" s="54" customFormat="1" x14ac:dyDescent="0.2">
      <c r="I153" s="80"/>
      <c r="J153" s="143"/>
      <c r="L153" s="55"/>
      <c r="Y153" s="52" t="str">
        <f t="shared" si="11"/>
        <v/>
      </c>
      <c r="Z153" s="56"/>
      <c r="AA153" s="57" t="str">
        <f t="shared" si="10"/>
        <v>X</v>
      </c>
    </row>
    <row r="154" spans="1:27" s="54" customFormat="1" x14ac:dyDescent="0.2">
      <c r="I154" s="80"/>
      <c r="J154" s="143"/>
      <c r="L154" s="55"/>
      <c r="Y154" s="52" t="str">
        <f t="shared" ref="Y154" si="16">MID(A154,14,2)</f>
        <v/>
      </c>
      <c r="Z154" s="56"/>
      <c r="AA154" s="57" t="str">
        <f t="shared" ref="AA154:AA155" si="17">CONCATENATE(MID(C154,1,2),IF(I154&lt;&gt;0,"O","X"))</f>
        <v>X</v>
      </c>
    </row>
    <row r="155" spans="1:27" s="54" customFormat="1" x14ac:dyDescent="0.2">
      <c r="H155" s="157"/>
      <c r="I155" s="158"/>
      <c r="J155" s="143"/>
      <c r="L155" s="55"/>
      <c r="Z155" s="56"/>
      <c r="AA155" s="57" t="str">
        <f t="shared" si="17"/>
        <v>X</v>
      </c>
    </row>
    <row r="156" spans="1:27" x14ac:dyDescent="0.2">
      <c r="H156" s="52"/>
    </row>
    <row r="157" spans="1:27" x14ac:dyDescent="0.2">
      <c r="A157" s="11"/>
      <c r="B157" s="27" t="s">
        <v>19</v>
      </c>
      <c r="C157" s="87" t="s">
        <v>9</v>
      </c>
      <c r="D157" s="88" t="s">
        <v>10</v>
      </c>
      <c r="E157" s="89"/>
      <c r="F157" s="89"/>
      <c r="G157" s="89"/>
      <c r="H157" s="90"/>
      <c r="J157" s="49"/>
    </row>
    <row r="158" spans="1:27" x14ac:dyDescent="0.2">
      <c r="A158" s="11"/>
      <c r="B158" s="291">
        <f>SUM(C158:C162)</f>
        <v>0</v>
      </c>
      <c r="C158" s="91">
        <f>COUNTIF(B2:B155,"=eBM-800*")</f>
        <v>0</v>
      </c>
      <c r="D158" s="88" t="s">
        <v>42</v>
      </c>
      <c r="E158" s="89"/>
      <c r="F158" s="89"/>
      <c r="G158" s="89"/>
      <c r="H158" s="25">
        <f>5*C158</f>
        <v>0</v>
      </c>
      <c r="I158" s="53" t="s">
        <v>11</v>
      </c>
      <c r="J158" s="49"/>
    </row>
    <row r="159" spans="1:27" x14ac:dyDescent="0.2">
      <c r="A159" s="11"/>
      <c r="B159" s="292"/>
      <c r="C159" s="91">
        <f>COUNTIF(B2:B155,"=eBM-D800*")</f>
        <v>0</v>
      </c>
      <c r="D159" s="92" t="s">
        <v>43</v>
      </c>
      <c r="H159" s="18">
        <f>5*C159</f>
        <v>0</v>
      </c>
      <c r="I159" s="53" t="s">
        <v>11</v>
      </c>
      <c r="J159" s="143" t="s">
        <v>4</v>
      </c>
      <c r="K159" s="54" t="e">
        <f>COUNTIF(#REF!,J159)</f>
        <v>#REF!</v>
      </c>
    </row>
    <row r="160" spans="1:27" x14ac:dyDescent="0.2">
      <c r="A160" s="11"/>
      <c r="B160" s="292"/>
      <c r="C160" s="91">
        <f>COUNTIF(B2:B155,"=eBM-440*")</f>
        <v>0</v>
      </c>
      <c r="D160" s="92" t="s">
        <v>44</v>
      </c>
      <c r="H160" s="18">
        <f>5*C160</f>
        <v>0</v>
      </c>
      <c r="I160" s="53" t="s">
        <v>11</v>
      </c>
      <c r="J160" s="143" t="s">
        <v>13</v>
      </c>
      <c r="K160" s="54" t="e">
        <f>COUNTIF(#REF!,J160)</f>
        <v>#REF!</v>
      </c>
    </row>
    <row r="161" spans="1:27" x14ac:dyDescent="0.2">
      <c r="A161" s="11"/>
      <c r="B161" s="292"/>
      <c r="C161" s="91">
        <f>COUNTIF(B2:B155,"=eBM-404*")</f>
        <v>0</v>
      </c>
      <c r="D161" s="92" t="s">
        <v>45</v>
      </c>
      <c r="H161" s="18">
        <f>5*C161</f>
        <v>0</v>
      </c>
      <c r="I161" s="53" t="s">
        <v>11</v>
      </c>
    </row>
    <row r="162" spans="1:27" x14ac:dyDescent="0.2">
      <c r="A162" s="11"/>
      <c r="B162" s="293"/>
      <c r="C162" s="93">
        <f>COUNTIF(B1:B155,"=eBM-D400R4*")</f>
        <v>0</v>
      </c>
      <c r="D162" s="94" t="s">
        <v>52</v>
      </c>
      <c r="E162" s="95"/>
      <c r="F162" s="95"/>
      <c r="G162" s="95"/>
      <c r="H162" s="19">
        <f>5*C162</f>
        <v>0</v>
      </c>
      <c r="I162" s="53" t="s">
        <v>11</v>
      </c>
    </row>
    <row r="163" spans="1:27" x14ac:dyDescent="0.2">
      <c r="A163" s="11"/>
      <c r="B163" s="9"/>
      <c r="C163" s="93">
        <v>2</v>
      </c>
      <c r="D163" s="96" t="s">
        <v>46</v>
      </c>
      <c r="E163" s="95"/>
      <c r="F163" s="95"/>
      <c r="G163" s="95"/>
      <c r="H163" s="19">
        <f>6*C163</f>
        <v>12</v>
      </c>
      <c r="I163" s="53" t="s">
        <v>11</v>
      </c>
      <c r="J163" s="97"/>
      <c r="K163" s="151"/>
    </row>
    <row r="164" spans="1:27" x14ac:dyDescent="0.2">
      <c r="A164" s="10"/>
      <c r="B164" s="10"/>
      <c r="G164" s="98" t="s">
        <v>41</v>
      </c>
      <c r="H164" s="99">
        <f>SUM(H157:H163)</f>
        <v>12</v>
      </c>
      <c r="I164" s="100" t="s">
        <v>11</v>
      </c>
      <c r="J164" s="101" t="s">
        <v>15</v>
      </c>
      <c r="K164" s="152" t="e">
        <f>SUM(K159:K163)</f>
        <v>#REF!</v>
      </c>
      <c r="L164" s="102" t="s">
        <v>14</v>
      </c>
    </row>
    <row r="165" spans="1:27" x14ac:dyDescent="0.2">
      <c r="A165" s="10"/>
      <c r="B165" s="10"/>
      <c r="D165" s="294"/>
      <c r="E165" s="294"/>
      <c r="J165" s="49"/>
    </row>
    <row r="166" spans="1:27" x14ac:dyDescent="0.2">
      <c r="B166" s="295" t="s">
        <v>16</v>
      </c>
      <c r="C166" s="104">
        <f>(COUNTIF(AA:AA,"=AIO"))+(COUNTIF(AA:AA,"=UIO"))</f>
        <v>69</v>
      </c>
      <c r="D166" s="105" t="s">
        <v>32</v>
      </c>
      <c r="E166" s="298">
        <f>SUM(C166:C169)</f>
        <v>90</v>
      </c>
      <c r="F166" s="87"/>
      <c r="G166" s="106"/>
      <c r="H166" s="107" t="s">
        <v>21</v>
      </c>
      <c r="I166" s="108" t="s">
        <v>27</v>
      </c>
      <c r="J166" s="109" t="s">
        <v>22</v>
      </c>
      <c r="K166" s="153" t="s">
        <v>20</v>
      </c>
    </row>
    <row r="167" spans="1:27" x14ac:dyDescent="0.2">
      <c r="B167" s="296"/>
      <c r="C167" s="110">
        <f>COUNTIF(AA:AA,"=DIO")</f>
        <v>0</v>
      </c>
      <c r="D167" s="111" t="s">
        <v>3</v>
      </c>
      <c r="E167" s="298"/>
      <c r="F167" s="112" t="s">
        <v>23</v>
      </c>
      <c r="H167" s="113">
        <f>COUNTIF(Z:Z,"CPU1")</f>
        <v>0</v>
      </c>
      <c r="I167" s="114">
        <f>COUNTIF(Z:Z,"0-CPU1")</f>
        <v>0</v>
      </c>
      <c r="J167" s="115">
        <f>H167+I167</f>
        <v>0</v>
      </c>
      <c r="K167" s="154">
        <f>COUNTIF(A:A,"*.1")</f>
        <v>0</v>
      </c>
      <c r="L167" s="52"/>
      <c r="M167" s="54"/>
      <c r="AA167" s="52"/>
    </row>
    <row r="168" spans="1:27" x14ac:dyDescent="0.2">
      <c r="B168" s="296"/>
      <c r="C168" s="110">
        <f>COUNTIF(AA:AA,"=AOO")</f>
        <v>16</v>
      </c>
      <c r="D168" s="111" t="s">
        <v>17</v>
      </c>
      <c r="E168" s="298"/>
      <c r="F168" s="116" t="s">
        <v>25</v>
      </c>
      <c r="G168" s="95"/>
      <c r="H168" s="117">
        <f>COUNTIF(Z:Z,"CPU2")</f>
        <v>0</v>
      </c>
      <c r="I168" s="118">
        <f>COUNTIF(Z:Z,"0-CPU2")</f>
        <v>0</v>
      </c>
      <c r="J168" s="119">
        <f>H168+I168</f>
        <v>0</v>
      </c>
      <c r="K168" s="155">
        <f>COUNTIF(A:A,"*.2")</f>
        <v>0</v>
      </c>
      <c r="L168" s="52"/>
      <c r="M168" s="54"/>
      <c r="AA168" s="52"/>
    </row>
    <row r="169" spans="1:27" x14ac:dyDescent="0.2">
      <c r="B169" s="297"/>
      <c r="C169" s="120">
        <f>COUNTIF(AA:AA,"=ReO")+COUNTIF(AA:AA,"=DOO")+COUNTIF(AA:AA,"=RDO")</f>
        <v>5</v>
      </c>
      <c r="D169" s="121" t="s">
        <v>12</v>
      </c>
      <c r="E169" s="298"/>
      <c r="F169" s="87" t="s">
        <v>26</v>
      </c>
      <c r="G169" s="122"/>
      <c r="H169" s="107">
        <f>COUNTIF(Z:Z,"CPU")</f>
        <v>0</v>
      </c>
      <c r="I169" s="108">
        <f>COUNTIF(Z:Z,"0-CPU")</f>
        <v>0</v>
      </c>
      <c r="J169" s="109">
        <f>H169+I169</f>
        <v>0</v>
      </c>
      <c r="K169" s="107">
        <f>COUNTIF(A:A,"CLEA*")-K167-K168</f>
        <v>0</v>
      </c>
      <c r="L169" s="52"/>
      <c r="M169" s="54"/>
      <c r="AA169" s="52"/>
    </row>
    <row r="170" spans="1:27" x14ac:dyDescent="0.2">
      <c r="B170" s="299" t="s">
        <v>18</v>
      </c>
      <c r="C170" s="123">
        <f>(COUNTIF(AA:AA,"=AIX"))+(COUNTIF(AA:AA,"=UIX"))</f>
        <v>17</v>
      </c>
      <c r="D170" s="124" t="s">
        <v>32</v>
      </c>
      <c r="E170" s="302">
        <f>SUM(C170:C173)</f>
        <v>40</v>
      </c>
      <c r="H170" s="52"/>
      <c r="L170" s="52"/>
      <c r="M170" s="54"/>
      <c r="AA170" s="52"/>
    </row>
    <row r="171" spans="1:27" x14ac:dyDescent="0.2">
      <c r="B171" s="300"/>
      <c r="C171" s="125">
        <f>COUNTIF(AA:AA,"=DIX")</f>
        <v>0</v>
      </c>
      <c r="D171" s="126" t="s">
        <v>3</v>
      </c>
      <c r="E171" s="302"/>
      <c r="H171" s="52"/>
      <c r="L171" s="52"/>
      <c r="M171" s="54"/>
      <c r="AA171" s="52"/>
    </row>
    <row r="172" spans="1:27" x14ac:dyDescent="0.2">
      <c r="B172" s="300"/>
      <c r="C172" s="125">
        <f>COUNTIF(AA:AA,"=AOX")</f>
        <v>16</v>
      </c>
      <c r="D172" s="126" t="s">
        <v>17</v>
      </c>
      <c r="E172" s="302"/>
      <c r="H172" s="52"/>
      <c r="L172" s="52"/>
      <c r="M172" s="54"/>
      <c r="AA172" s="52"/>
    </row>
    <row r="173" spans="1:27" x14ac:dyDescent="0.2">
      <c r="B173" s="301"/>
      <c r="C173" s="127">
        <f>COUNTIF(AA:AA,"=ReX")+COUNTIF(AA:AA,"=DOX")+COUNTIF(AA:AA,"=RDX")</f>
        <v>7</v>
      </c>
      <c r="D173" s="128" t="s">
        <v>12</v>
      </c>
      <c r="E173" s="302"/>
      <c r="H173" s="52"/>
      <c r="L173" s="52"/>
      <c r="M173" s="54"/>
      <c r="AA173" s="52"/>
    </row>
    <row r="174" spans="1:27" x14ac:dyDescent="0.2">
      <c r="B174" s="99" t="s">
        <v>19</v>
      </c>
      <c r="C174" s="99">
        <f>SUM(C166:C173)</f>
        <v>130</v>
      </c>
      <c r="D174" s="99" t="s">
        <v>14</v>
      </c>
      <c r="H174" s="52"/>
      <c r="L174" s="52"/>
      <c r="M174" s="54"/>
      <c r="AA174" s="52"/>
    </row>
    <row r="175" spans="1:27" x14ac:dyDescent="0.2">
      <c r="B175" s="98" t="s">
        <v>16</v>
      </c>
      <c r="C175" s="52">
        <f>SUM(C166:C169)</f>
        <v>90</v>
      </c>
      <c r="D175" s="52" t="s">
        <v>14</v>
      </c>
    </row>
    <row r="176" spans="1:27" x14ac:dyDescent="0.2">
      <c r="B176" s="98" t="s">
        <v>18</v>
      </c>
      <c r="C176" s="52">
        <f>C174-C175</f>
        <v>40</v>
      </c>
      <c r="D176" s="52" t="s">
        <v>14</v>
      </c>
    </row>
  </sheetData>
  <mergeCells count="90">
    <mergeCell ref="J88:J89"/>
    <mergeCell ref="K88:K89"/>
    <mergeCell ref="L88:L89"/>
    <mergeCell ref="M88:M89"/>
    <mergeCell ref="A90:A110"/>
    <mergeCell ref="B90:B110"/>
    <mergeCell ref="A88:A89"/>
    <mergeCell ref="B88:B89"/>
    <mergeCell ref="C88:C89"/>
    <mergeCell ref="D88:G88"/>
    <mergeCell ref="H88:H89"/>
    <mergeCell ref="I88:I89"/>
    <mergeCell ref="J81:J82"/>
    <mergeCell ref="K81:K82"/>
    <mergeCell ref="L81:L82"/>
    <mergeCell ref="M81:M82"/>
    <mergeCell ref="A83:A86"/>
    <mergeCell ref="B83:B86"/>
    <mergeCell ref="A81:A82"/>
    <mergeCell ref="B81:B82"/>
    <mergeCell ref="C81:C82"/>
    <mergeCell ref="D81:G81"/>
    <mergeCell ref="H81:H82"/>
    <mergeCell ref="I81:I82"/>
    <mergeCell ref="J57:J58"/>
    <mergeCell ref="K57:K58"/>
    <mergeCell ref="L57:L58"/>
    <mergeCell ref="M57:M58"/>
    <mergeCell ref="A59:A79"/>
    <mergeCell ref="B59:B79"/>
    <mergeCell ref="A57:A58"/>
    <mergeCell ref="B57:B58"/>
    <mergeCell ref="C57:C58"/>
    <mergeCell ref="D57:G57"/>
    <mergeCell ref="H57:H58"/>
    <mergeCell ref="I57:I58"/>
    <mergeCell ref="J38:J39"/>
    <mergeCell ref="K38:K39"/>
    <mergeCell ref="L38:L39"/>
    <mergeCell ref="M38:M39"/>
    <mergeCell ref="A40:A55"/>
    <mergeCell ref="B40:B55"/>
    <mergeCell ref="A38:A39"/>
    <mergeCell ref="B38:B39"/>
    <mergeCell ref="C38:C39"/>
    <mergeCell ref="D38:G38"/>
    <mergeCell ref="H38:H39"/>
    <mergeCell ref="I38:I39"/>
    <mergeCell ref="B158:B162"/>
    <mergeCell ref="D165:E165"/>
    <mergeCell ref="B166:B169"/>
    <mergeCell ref="E166:E169"/>
    <mergeCell ref="B170:B173"/>
    <mergeCell ref="E170:E173"/>
    <mergeCell ref="J131:J132"/>
    <mergeCell ref="K131:K132"/>
    <mergeCell ref="L131:L132"/>
    <mergeCell ref="M131:M132"/>
    <mergeCell ref="A133:A152"/>
    <mergeCell ref="B133:B152"/>
    <mergeCell ref="A131:A132"/>
    <mergeCell ref="B131:B132"/>
    <mergeCell ref="C131:C132"/>
    <mergeCell ref="D131:G131"/>
    <mergeCell ref="H131:H132"/>
    <mergeCell ref="I131:I132"/>
    <mergeCell ref="J112:J113"/>
    <mergeCell ref="K112:K113"/>
    <mergeCell ref="L112:L113"/>
    <mergeCell ref="M112:M113"/>
    <mergeCell ref="A114:A129"/>
    <mergeCell ref="B114:B129"/>
    <mergeCell ref="A112:A113"/>
    <mergeCell ref="B112:B113"/>
    <mergeCell ref="C112:C113"/>
    <mergeCell ref="D112:G112"/>
    <mergeCell ref="H112:H113"/>
    <mergeCell ref="I112:I113"/>
    <mergeCell ref="J3:J4"/>
    <mergeCell ref="K3:K4"/>
    <mergeCell ref="L3:L4"/>
    <mergeCell ref="M3:M4"/>
    <mergeCell ref="A5:A36"/>
    <mergeCell ref="B5:B36"/>
    <mergeCell ref="A3:A4"/>
    <mergeCell ref="B3:B4"/>
    <mergeCell ref="C3:C4"/>
    <mergeCell ref="D3:G3"/>
    <mergeCell ref="H3:H4"/>
    <mergeCell ref="I3:I4"/>
  </mergeCells>
  <phoneticPr fontId="25" type="noConversion"/>
  <conditionalFormatting sqref="C1:C2 C155:C1048576">
    <cfRule type="expression" dxfId="419" priority="455">
      <formula>C1=0</formula>
    </cfRule>
    <cfRule type="expression" dxfId="418" priority="456">
      <formula>I1="Popis signálu"</formula>
    </cfRule>
    <cfRule type="expression" dxfId="417" priority="457">
      <formula>I1&lt;&gt;0</formula>
    </cfRule>
    <cfRule type="expression" dxfId="416" priority="458">
      <formula>I1=0</formula>
    </cfRule>
  </conditionalFormatting>
  <conditionalFormatting sqref="C112:C114">
    <cfRule type="expression" dxfId="415" priority="445">
      <formula>C112=0</formula>
    </cfRule>
    <cfRule type="expression" dxfId="414" priority="446">
      <formula>I112="Popis signálu"</formula>
    </cfRule>
    <cfRule type="expression" dxfId="413" priority="447">
      <formula>I112&lt;&gt;0</formula>
    </cfRule>
    <cfRule type="expression" dxfId="412" priority="448">
      <formula>I112=0</formula>
    </cfRule>
  </conditionalFormatting>
  <conditionalFormatting sqref="C115:C129">
    <cfRule type="expression" dxfId="411" priority="435">
      <formula>C115=0</formula>
    </cfRule>
    <cfRule type="expression" dxfId="410" priority="436">
      <formula>I115="Popis signálu"</formula>
    </cfRule>
    <cfRule type="expression" dxfId="409" priority="437">
      <formula>I115&lt;&gt;0</formula>
    </cfRule>
    <cfRule type="expression" dxfId="408" priority="438">
      <formula>I115=0</formula>
    </cfRule>
  </conditionalFormatting>
  <conditionalFormatting sqref="C131:C132">
    <cfRule type="expression" dxfId="407" priority="392">
      <formula>C131=0</formula>
    </cfRule>
    <cfRule type="expression" dxfId="406" priority="393">
      <formula>I131="Popis signálu"</formula>
    </cfRule>
    <cfRule type="expression" dxfId="405" priority="394">
      <formula>I131&lt;&gt;0</formula>
    </cfRule>
    <cfRule type="expression" dxfId="404" priority="395">
      <formula>I131=0</formula>
    </cfRule>
  </conditionalFormatting>
  <conditionalFormatting sqref="C133">
    <cfRule type="expression" dxfId="403" priority="387">
      <formula>C133=0</formula>
    </cfRule>
    <cfRule type="expression" dxfId="402" priority="388">
      <formula>I133="Popis signálu"</formula>
    </cfRule>
    <cfRule type="expression" dxfId="401" priority="389">
      <formula>I133&lt;&gt;0</formula>
    </cfRule>
    <cfRule type="expression" dxfId="400" priority="390">
      <formula>I133=0</formula>
    </cfRule>
  </conditionalFormatting>
  <conditionalFormatting sqref="C134:C141">
    <cfRule type="expression" dxfId="399" priority="382">
      <formula>C134=0</formula>
    </cfRule>
    <cfRule type="expression" dxfId="398" priority="383">
      <formula>I134="Popis signálu"</formula>
    </cfRule>
    <cfRule type="expression" dxfId="397" priority="384">
      <formula>I134&lt;&gt;0</formula>
    </cfRule>
    <cfRule type="expression" dxfId="396" priority="385">
      <formula>I134=0</formula>
    </cfRule>
  </conditionalFormatting>
  <conditionalFormatting sqref="C145:C152">
    <cfRule type="expression" dxfId="395" priority="374">
      <formula>C145=0</formula>
    </cfRule>
    <cfRule type="expression" dxfId="394" priority="375">
      <formula>I145="Popis signálu"</formula>
    </cfRule>
    <cfRule type="expression" dxfId="393" priority="376">
      <formula>I145&lt;&gt;0</formula>
    </cfRule>
    <cfRule type="expression" dxfId="392" priority="377">
      <formula>I145=0</formula>
    </cfRule>
  </conditionalFormatting>
  <conditionalFormatting sqref="C3:C5 C36">
    <cfRule type="expression" dxfId="391" priority="361">
      <formula>C3=0</formula>
    </cfRule>
    <cfRule type="expression" dxfId="390" priority="362">
      <formula>I3="Popis signálu"</formula>
    </cfRule>
    <cfRule type="expression" dxfId="389" priority="363">
      <formula>I3&lt;&gt;0</formula>
    </cfRule>
    <cfRule type="expression" dxfId="388" priority="364">
      <formula>I3=0</formula>
    </cfRule>
  </conditionalFormatting>
  <conditionalFormatting sqref="C6:C20">
    <cfRule type="expression" dxfId="387" priority="355">
      <formula>C6=0</formula>
    </cfRule>
    <cfRule type="expression" dxfId="386" priority="356">
      <formula>I6="Popis signálu"</formula>
    </cfRule>
    <cfRule type="expression" dxfId="385" priority="357">
      <formula>I6&lt;&gt;0</formula>
    </cfRule>
    <cfRule type="expression" dxfId="384" priority="358">
      <formula>I6=0</formula>
    </cfRule>
  </conditionalFormatting>
  <conditionalFormatting sqref="C21:C35">
    <cfRule type="expression" dxfId="383" priority="347">
      <formula>C21=0</formula>
    </cfRule>
    <cfRule type="expression" dxfId="382" priority="348">
      <formula>I21="Popis signálu"</formula>
    </cfRule>
    <cfRule type="expression" dxfId="381" priority="349">
      <formula>I21&lt;&gt;0</formula>
    </cfRule>
    <cfRule type="expression" dxfId="380" priority="350">
      <formula>I21=0</formula>
    </cfRule>
  </conditionalFormatting>
  <conditionalFormatting sqref="C37">
    <cfRule type="expression" dxfId="379" priority="342">
      <formula>C37=0</formula>
    </cfRule>
    <cfRule type="expression" dxfId="378" priority="343">
      <formula>I37="Popis signálu"</formula>
    </cfRule>
    <cfRule type="expression" dxfId="377" priority="344">
      <formula>I37&lt;&gt;0</formula>
    </cfRule>
    <cfRule type="expression" dxfId="376" priority="345">
      <formula>I37=0</formula>
    </cfRule>
  </conditionalFormatting>
  <conditionalFormatting sqref="C153">
    <cfRule type="expression" dxfId="375" priority="332">
      <formula>C153=0</formula>
    </cfRule>
    <cfRule type="expression" dxfId="374" priority="333">
      <formula>I153="Popis signálu"</formula>
    </cfRule>
    <cfRule type="expression" dxfId="373" priority="334">
      <formula>I153&lt;&gt;0</formula>
    </cfRule>
    <cfRule type="expression" dxfId="372" priority="335">
      <formula>I153=0</formula>
    </cfRule>
  </conditionalFormatting>
  <conditionalFormatting sqref="C154">
    <cfRule type="expression" dxfId="371" priority="266">
      <formula>C154=0</formula>
    </cfRule>
    <cfRule type="expression" dxfId="370" priority="267">
      <formula>I154="Popis signálu"</formula>
    </cfRule>
    <cfRule type="expression" dxfId="369" priority="268">
      <formula>I154&lt;&gt;0</formula>
    </cfRule>
    <cfRule type="expression" dxfId="368" priority="269">
      <formula>I154=0</formula>
    </cfRule>
  </conditionalFormatting>
  <conditionalFormatting sqref="C130">
    <cfRule type="expression" dxfId="367" priority="237">
      <formula>C130=0</formula>
    </cfRule>
    <cfRule type="expression" dxfId="366" priority="238">
      <formula>I130="Popis signálu"</formula>
    </cfRule>
    <cfRule type="expression" dxfId="365" priority="239">
      <formula>I130&lt;&gt;0</formula>
    </cfRule>
    <cfRule type="expression" dxfId="364" priority="240">
      <formula>I130=0</formula>
    </cfRule>
  </conditionalFormatting>
  <conditionalFormatting sqref="C38:C40">
    <cfRule type="expression" dxfId="363" priority="153">
      <formula>C38=0</formula>
    </cfRule>
    <cfRule type="expression" dxfId="362" priority="154">
      <formula>I38="Popis signálu"</formula>
    </cfRule>
    <cfRule type="expression" dxfId="361" priority="155">
      <formula>I38&lt;&gt;0</formula>
    </cfRule>
    <cfRule type="expression" dxfId="360" priority="156">
      <formula>I38=0</formula>
    </cfRule>
  </conditionalFormatting>
  <conditionalFormatting sqref="C41:C55">
    <cfRule type="expression" dxfId="359" priority="148">
      <formula>C41=0</formula>
    </cfRule>
    <cfRule type="expression" dxfId="358" priority="149">
      <formula>I41="Popis signálu"</formula>
    </cfRule>
    <cfRule type="expression" dxfId="357" priority="150">
      <formula>I41&lt;&gt;0</formula>
    </cfRule>
    <cfRule type="expression" dxfId="356" priority="151">
      <formula>I41=0</formula>
    </cfRule>
  </conditionalFormatting>
  <conditionalFormatting sqref="C87">
    <cfRule type="expression" dxfId="355" priority="141">
      <formula>C87=0</formula>
    </cfRule>
    <cfRule type="expression" dxfId="354" priority="142">
      <formula>I87="Popis signálu"</formula>
    </cfRule>
    <cfRule type="expression" dxfId="353" priority="143">
      <formula>I87&lt;&gt;0</formula>
    </cfRule>
    <cfRule type="expression" dxfId="352" priority="144">
      <formula>I87=0</formula>
    </cfRule>
  </conditionalFormatting>
  <conditionalFormatting sqref="C56">
    <cfRule type="expression" dxfId="351" priority="119">
      <formula>C56=0</formula>
    </cfRule>
    <cfRule type="expression" dxfId="350" priority="120">
      <formula>I56="Popis signálu"</formula>
    </cfRule>
    <cfRule type="expression" dxfId="349" priority="121">
      <formula>I56&lt;&gt;0</formula>
    </cfRule>
    <cfRule type="expression" dxfId="348" priority="122">
      <formula>I56=0</formula>
    </cfRule>
  </conditionalFormatting>
  <conditionalFormatting sqref="C76:C78">
    <cfRule type="expression" dxfId="347" priority="114">
      <formula>C76=0</formula>
    </cfRule>
    <cfRule type="expression" dxfId="346" priority="115">
      <formula>I76="Popis signálu"</formula>
    </cfRule>
    <cfRule type="expression" dxfId="345" priority="116">
      <formula>I76&lt;&gt;0</formula>
    </cfRule>
    <cfRule type="expression" dxfId="344" priority="117">
      <formula>I76=0</formula>
    </cfRule>
  </conditionalFormatting>
  <conditionalFormatting sqref="C57:C58 C79">
    <cfRule type="expression" dxfId="343" priority="109">
      <formula>C57=0</formula>
    </cfRule>
    <cfRule type="expression" dxfId="342" priority="110">
      <formula>I57="Popis signálu"</formula>
    </cfRule>
    <cfRule type="expression" dxfId="341" priority="111">
      <formula>I57&lt;&gt;0</formula>
    </cfRule>
    <cfRule type="expression" dxfId="340" priority="112">
      <formula>I57=0</formula>
    </cfRule>
  </conditionalFormatting>
  <conditionalFormatting sqref="C59">
    <cfRule type="expression" dxfId="339" priority="104">
      <formula>C59=0</formula>
    </cfRule>
    <cfRule type="expression" dxfId="338" priority="105">
      <formula>I59="Popis signálu"</formula>
    </cfRule>
    <cfRule type="expression" dxfId="337" priority="106">
      <formula>I59&lt;&gt;0</formula>
    </cfRule>
    <cfRule type="expression" dxfId="336" priority="107">
      <formula>I59=0</formula>
    </cfRule>
  </conditionalFormatting>
  <conditionalFormatting sqref="C60:C69">
    <cfRule type="expression" dxfId="335" priority="99">
      <formula>C60=0</formula>
    </cfRule>
    <cfRule type="expression" dxfId="334" priority="100">
      <formula>I60="Popis signálu"</formula>
    </cfRule>
    <cfRule type="expression" dxfId="333" priority="101">
      <formula>I60&lt;&gt;0</formula>
    </cfRule>
    <cfRule type="expression" dxfId="332" priority="102">
      <formula>I60=0</formula>
    </cfRule>
  </conditionalFormatting>
  <conditionalFormatting sqref="C70:C74">
    <cfRule type="expression" dxfId="331" priority="91">
      <formula>C70=0</formula>
    </cfRule>
    <cfRule type="expression" dxfId="330" priority="92">
      <formula>I70="Popis signálu"</formula>
    </cfRule>
    <cfRule type="expression" dxfId="329" priority="93">
      <formula>I70&lt;&gt;0</formula>
    </cfRule>
    <cfRule type="expression" dxfId="328" priority="94">
      <formula>I70=0</formula>
    </cfRule>
  </conditionalFormatting>
  <conditionalFormatting sqref="C75">
    <cfRule type="expression" dxfId="327" priority="85">
      <formula>C75=0</formula>
    </cfRule>
    <cfRule type="expression" dxfId="326" priority="86">
      <formula>I75="Popis signálu"</formula>
    </cfRule>
    <cfRule type="expression" dxfId="325" priority="87">
      <formula>I75&lt;&gt;0</formula>
    </cfRule>
    <cfRule type="expression" dxfId="324" priority="88">
      <formula>I75=0</formula>
    </cfRule>
  </conditionalFormatting>
  <conditionalFormatting sqref="C80">
    <cfRule type="expression" dxfId="323" priority="78">
      <formula>C80=0</formula>
    </cfRule>
    <cfRule type="expression" dxfId="322" priority="79">
      <formula>I80="Popis signálu"</formula>
    </cfRule>
    <cfRule type="expression" dxfId="321" priority="80">
      <formula>I80&lt;&gt;0</formula>
    </cfRule>
    <cfRule type="expression" dxfId="320" priority="81">
      <formula>I80=0</formula>
    </cfRule>
  </conditionalFormatting>
  <conditionalFormatting sqref="C84:C86">
    <cfRule type="expression" dxfId="319" priority="73">
      <formula>C84=0</formula>
    </cfRule>
    <cfRule type="expression" dxfId="318" priority="74">
      <formula>I84="Popis signálu"</formula>
    </cfRule>
    <cfRule type="expression" dxfId="317" priority="75">
      <formula>I84&lt;&gt;0</formula>
    </cfRule>
    <cfRule type="expression" dxfId="316" priority="76">
      <formula>I84=0</formula>
    </cfRule>
  </conditionalFormatting>
  <conditionalFormatting sqref="C81:C82">
    <cfRule type="expression" dxfId="315" priority="68">
      <formula>C81=0</formula>
    </cfRule>
    <cfRule type="expression" dxfId="314" priority="69">
      <formula>I81="Popis signálu"</formula>
    </cfRule>
    <cfRule type="expression" dxfId="313" priority="70">
      <formula>I81&lt;&gt;0</formula>
    </cfRule>
    <cfRule type="expression" dxfId="312" priority="71">
      <formula>I81=0</formula>
    </cfRule>
  </conditionalFormatting>
  <conditionalFormatting sqref="C83">
    <cfRule type="expression" dxfId="311" priority="63">
      <formula>C83=0</formula>
    </cfRule>
    <cfRule type="expression" dxfId="310" priority="64">
      <formula>I83="Popis signálu"</formula>
    </cfRule>
    <cfRule type="expression" dxfId="309" priority="65">
      <formula>I83&lt;&gt;0</formula>
    </cfRule>
    <cfRule type="expression" dxfId="308" priority="66">
      <formula>I83=0</formula>
    </cfRule>
  </conditionalFormatting>
  <conditionalFormatting sqref="C142:C144">
    <cfRule type="expression" dxfId="307" priority="55">
      <formula>C142=0</formula>
    </cfRule>
    <cfRule type="expression" dxfId="306" priority="56">
      <formula>I142="Popis signálu"</formula>
    </cfRule>
    <cfRule type="expression" dxfId="305" priority="57">
      <formula>I142&lt;&gt;0</formula>
    </cfRule>
    <cfRule type="expression" dxfId="304" priority="58">
      <formula>I142=0</formula>
    </cfRule>
  </conditionalFormatting>
  <conditionalFormatting sqref="C107:C109">
    <cfRule type="expression" dxfId="303" priority="41">
      <formula>C107=0</formula>
    </cfRule>
    <cfRule type="expression" dxfId="302" priority="42">
      <formula>I107="Popis signálu"</formula>
    </cfRule>
    <cfRule type="expression" dxfId="301" priority="43">
      <formula>I107&lt;&gt;0</formula>
    </cfRule>
    <cfRule type="expression" dxfId="300" priority="44">
      <formula>I107=0</formula>
    </cfRule>
  </conditionalFormatting>
  <conditionalFormatting sqref="C88:C89 C110">
    <cfRule type="expression" dxfId="299" priority="36">
      <formula>C88=0</formula>
    </cfRule>
    <cfRule type="expression" dxfId="298" priority="37">
      <formula>I88="Popis signálu"</formula>
    </cfRule>
    <cfRule type="expression" dxfId="297" priority="38">
      <formula>I88&lt;&gt;0</formula>
    </cfRule>
    <cfRule type="expression" dxfId="296" priority="39">
      <formula>I88=0</formula>
    </cfRule>
  </conditionalFormatting>
  <conditionalFormatting sqref="C90">
    <cfRule type="expression" dxfId="295" priority="31">
      <formula>C90=0</formula>
    </cfRule>
    <cfRule type="expression" dxfId="294" priority="32">
      <formula>I90="Popis signálu"</formula>
    </cfRule>
    <cfRule type="expression" dxfId="293" priority="33">
      <formula>I90&lt;&gt;0</formula>
    </cfRule>
    <cfRule type="expression" dxfId="292" priority="34">
      <formula>I90=0</formula>
    </cfRule>
  </conditionalFormatting>
  <conditionalFormatting sqref="C91:C100">
    <cfRule type="expression" dxfId="291" priority="26">
      <formula>C91=0</formula>
    </cfRule>
    <cfRule type="expression" dxfId="290" priority="27">
      <formula>I91="Popis signálu"</formula>
    </cfRule>
    <cfRule type="expression" dxfId="289" priority="28">
      <formula>I91&lt;&gt;0</formula>
    </cfRule>
    <cfRule type="expression" dxfId="288" priority="29">
      <formula>I91=0</formula>
    </cfRule>
  </conditionalFormatting>
  <conditionalFormatting sqref="C101:C105">
    <cfRule type="expression" dxfId="287" priority="18">
      <formula>C101=0</formula>
    </cfRule>
    <cfRule type="expression" dxfId="286" priority="19">
      <formula>I101="Popis signálu"</formula>
    </cfRule>
    <cfRule type="expression" dxfId="285" priority="20">
      <formula>I101&lt;&gt;0</formula>
    </cfRule>
    <cfRule type="expression" dxfId="284" priority="21">
      <formula>I101=0</formula>
    </cfRule>
  </conditionalFormatting>
  <conditionalFormatting sqref="C106">
    <cfRule type="expression" dxfId="283" priority="12">
      <formula>C106=0</formula>
    </cfRule>
    <cfRule type="expression" dxfId="282" priority="13">
      <formula>I106="Popis signálu"</formula>
    </cfRule>
    <cfRule type="expression" dxfId="281" priority="14">
      <formula>I106&lt;&gt;0</formula>
    </cfRule>
    <cfRule type="expression" dxfId="280" priority="15">
      <formula>I106=0</formula>
    </cfRule>
  </conditionalFormatting>
  <conditionalFormatting sqref="C111">
    <cfRule type="expression" dxfId="279" priority="5">
      <formula>C111=0</formula>
    </cfRule>
    <cfRule type="expression" dxfId="278" priority="6">
      <formula>I111="Popis signálu"</formula>
    </cfRule>
    <cfRule type="expression" dxfId="277" priority="7">
      <formula>I111&lt;&gt;0</formula>
    </cfRule>
    <cfRule type="expression" dxfId="276" priority="8">
      <formula>I111=0</formula>
    </cfRule>
  </conditionalFormatting>
  <pageMargins left="0.19685039370078741" right="0.27559055118110237" top="0.59055118110236227" bottom="0.74803149606299213" header="0.19685039370078741" footer="0.39370078740157483"/>
  <pageSetup paperSize="9" scale="95" fitToHeight="0" orientation="portrait" r:id="rId1"/>
  <headerFooter>
    <oddHeader>&amp;L&amp;G&amp;C&amp;"Arial,Tučné"SOUPIS DATOVÝCH BODŮ&amp;R&amp;9Stavební úpravy m.č. 326 a 327
část - MĚŘENÍ A REGULACE</oddHeader>
    <oddFooter>&amp;Lvypracoval : DOHNAL R.
dne : 02/2022&amp;C&amp;F&amp;RList č.: &amp;P/&amp;N</oddFooter>
  </headerFooter>
  <legacyDrawingHF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454" operator="containsText" id="{B685826B-0DD2-4F08-B86A-FCABB9C8D1B2}">
            <xm:f>NOT(ISERROR(SEARCH("Označení signálu",H1)))</xm:f>
            <xm:f>"Označení signálu"</xm:f>
            <x14:dxf>
              <font>
                <b/>
                <i val="0"/>
                <color auto="1"/>
              </font>
            </x14:dxf>
          </x14:cfRule>
          <xm:sqref>H1:H2 H155:H1048576</xm:sqref>
        </x14:conditionalFormatting>
        <x14:conditionalFormatting xmlns:xm="http://schemas.microsoft.com/office/excel/2006/main">
          <x14:cfRule type="containsText" priority="444" operator="containsText" id="{7C5A0A32-1EDB-4A12-8FB3-6B254C38F819}">
            <xm:f>NOT(ISERROR(SEARCH("Označení signálu",H112)))</xm:f>
            <xm:f>"Označení signálu"</xm:f>
            <x14:dxf>
              <font>
                <b/>
                <i val="0"/>
                <color auto="1"/>
              </font>
            </x14:dxf>
          </x14:cfRule>
          <xm:sqref>H112:H113</xm:sqref>
        </x14:conditionalFormatting>
        <x14:conditionalFormatting xmlns:xm="http://schemas.microsoft.com/office/excel/2006/main">
          <x14:cfRule type="containsText" priority="391" operator="containsText" id="{7A0DC756-835E-473D-ADE3-CEDC95073D47}">
            <xm:f>NOT(ISERROR(SEARCH("Označení signálu",H131)))</xm:f>
            <xm:f>"Označení signálu"</xm:f>
            <x14:dxf>
              <font>
                <b/>
                <i val="0"/>
                <color auto="1"/>
              </font>
            </x14:dxf>
          </x14:cfRule>
          <xm:sqref>H131:H133 H141 H143:H144</xm:sqref>
        </x14:conditionalFormatting>
        <x14:conditionalFormatting xmlns:xm="http://schemas.microsoft.com/office/excel/2006/main">
          <x14:cfRule type="containsText" priority="386" operator="containsText" id="{D5E35163-74D4-4A62-BF08-91DBE626E6D7}">
            <xm:f>NOT(ISERROR(SEARCH("Označení signálu",H134)))</xm:f>
            <xm:f>"Označení signálu"</xm:f>
            <x14:dxf>
              <font>
                <b/>
                <i val="0"/>
                <color auto="1"/>
              </font>
            </x14:dxf>
          </x14:cfRule>
          <xm:sqref>H134:H137</xm:sqref>
        </x14:conditionalFormatting>
        <x14:conditionalFormatting xmlns:xm="http://schemas.microsoft.com/office/excel/2006/main">
          <x14:cfRule type="containsText" priority="381" operator="containsText" id="{8A56454A-50D5-41AE-872A-27AB59D80E48}">
            <xm:f>NOT(ISERROR(SEARCH("Označení signálu",H151)))</xm:f>
            <xm:f>"Označení signálu"</xm:f>
            <x14:dxf>
              <font>
                <b/>
                <i val="0"/>
                <color auto="1"/>
              </font>
            </x14:dxf>
          </x14:cfRule>
          <xm:sqref>H151</xm:sqref>
        </x14:conditionalFormatting>
        <x14:conditionalFormatting xmlns:xm="http://schemas.microsoft.com/office/excel/2006/main">
          <x14:cfRule type="containsText" priority="380" operator="containsText" id="{E0FD2E24-1C1B-4102-AE00-1A332EDC5684}">
            <xm:f>NOT(ISERROR(SEARCH("Označení signálu",H148)))</xm:f>
            <xm:f>"Označení signálu"</xm:f>
            <x14:dxf>
              <font>
                <b/>
                <i val="0"/>
                <color auto="1"/>
              </font>
            </x14:dxf>
          </x14:cfRule>
          <xm:sqref>H148</xm:sqref>
        </x14:conditionalFormatting>
        <x14:conditionalFormatting xmlns:xm="http://schemas.microsoft.com/office/excel/2006/main">
          <x14:cfRule type="containsText" priority="379" operator="containsText" id="{F8680134-D952-42F3-AD00-AF7B30E38D28}">
            <xm:f>NOT(ISERROR(SEARCH("Označení signálu",H147)))</xm:f>
            <xm:f>"Označení signálu"</xm:f>
            <x14:dxf>
              <font>
                <b/>
                <i val="0"/>
                <color auto="1"/>
              </font>
            </x14:dxf>
          </x14:cfRule>
          <xm:sqref>H147</xm:sqref>
        </x14:conditionalFormatting>
        <x14:conditionalFormatting xmlns:xm="http://schemas.microsoft.com/office/excel/2006/main">
          <x14:cfRule type="containsText" priority="378" operator="containsText" id="{32EAE277-1DD7-4720-AF97-7FD54DF0D498}">
            <xm:f>NOT(ISERROR(SEARCH("Označení signálu",H146)))</xm:f>
            <xm:f>"Označení signálu"</xm:f>
            <x14:dxf>
              <font>
                <b/>
                <i val="0"/>
                <color auto="1"/>
              </font>
            </x14:dxf>
          </x14:cfRule>
          <xm:sqref>H146</xm:sqref>
        </x14:conditionalFormatting>
        <x14:conditionalFormatting xmlns:xm="http://schemas.microsoft.com/office/excel/2006/main">
          <x14:cfRule type="containsText" priority="372" operator="containsText" id="{083CF8BA-0AD9-42CB-AA25-90D6E8CEC0D6}">
            <xm:f>NOT(ISERROR(SEARCH("Označení signálu",H152)))</xm:f>
            <xm:f>"Označení signálu"</xm:f>
            <x14:dxf>
              <font>
                <b/>
                <i val="0"/>
                <color auto="1"/>
              </font>
            </x14:dxf>
          </x14:cfRule>
          <xm:sqref>H152</xm:sqref>
        </x14:conditionalFormatting>
        <x14:conditionalFormatting xmlns:xm="http://schemas.microsoft.com/office/excel/2006/main">
          <x14:cfRule type="containsText" priority="360" operator="containsText" id="{892B597E-94F5-4390-94B8-94DCD846D2D0}">
            <xm:f>NOT(ISERROR(SEARCH("Označení signálu",H3)))</xm:f>
            <xm:f>"Označení signálu"</xm:f>
            <x14:dxf>
              <font>
                <b/>
                <i val="0"/>
                <color auto="1"/>
              </font>
            </x14:dxf>
          </x14:cfRule>
          <xm:sqref>H3:H5 H18:H20 H33:H36</xm:sqref>
        </x14:conditionalFormatting>
        <x14:conditionalFormatting xmlns:xm="http://schemas.microsoft.com/office/excel/2006/main">
          <x14:cfRule type="containsText" priority="359" operator="containsText" id="{D2BE2E21-2BF9-4942-8C9F-9AB273873B5B}">
            <xm:f>NOT(ISERROR(SEARCH("Označení signálu",H16)))</xm:f>
            <xm:f>"Označení signálu"</xm:f>
            <x14:dxf>
              <font>
                <b/>
                <i val="0"/>
                <color auto="1"/>
              </font>
            </x14:dxf>
          </x14:cfRule>
          <xm:sqref>H16</xm:sqref>
        </x14:conditionalFormatting>
        <x14:conditionalFormatting xmlns:xm="http://schemas.microsoft.com/office/excel/2006/main">
          <x14:cfRule type="containsText" priority="354" operator="containsText" id="{21A61871-73D3-4327-A188-15BEA9ADD4FB}">
            <xm:f>NOT(ISERROR(SEARCH("Označení signálu",H6)))</xm:f>
            <xm:f>"Označení signálu"</xm:f>
            <x14:dxf>
              <font>
                <b/>
                <i val="0"/>
                <color auto="1"/>
              </font>
            </x14:dxf>
          </x14:cfRule>
          <xm:sqref>H6:H8</xm:sqref>
        </x14:conditionalFormatting>
        <x14:conditionalFormatting xmlns:xm="http://schemas.microsoft.com/office/excel/2006/main">
          <x14:cfRule type="containsText" priority="353" operator="containsText" id="{B567EC21-1A5D-41D3-AD4F-CF6B7C635295}">
            <xm:f>NOT(ISERROR(SEARCH("Označení signálu",H30)))</xm:f>
            <xm:f>"Označení signálu"</xm:f>
            <x14:dxf>
              <font>
                <b/>
                <i val="0"/>
                <color auto="1"/>
              </font>
            </x14:dxf>
          </x14:cfRule>
          <xm:sqref>H30:H32</xm:sqref>
        </x14:conditionalFormatting>
        <x14:conditionalFormatting xmlns:xm="http://schemas.microsoft.com/office/excel/2006/main">
          <x14:cfRule type="containsText" priority="352" operator="containsText" id="{E5C6E460-407B-40DC-BB0F-C952AD172DD9}">
            <xm:f>NOT(ISERROR(SEARCH("Označení signálu",H27)))</xm:f>
            <xm:f>"Označení signálu"</xm:f>
            <x14:dxf>
              <font>
                <b/>
                <i val="0"/>
                <color auto="1"/>
              </font>
            </x14:dxf>
          </x14:cfRule>
          <xm:sqref>H27:H29</xm:sqref>
        </x14:conditionalFormatting>
        <x14:conditionalFormatting xmlns:xm="http://schemas.microsoft.com/office/excel/2006/main">
          <x14:cfRule type="containsText" priority="351" operator="containsText" id="{9F90EA1D-5A6C-4D38-9E4A-28F633A55D48}">
            <xm:f>NOT(ISERROR(SEARCH("Označení signálu",H24)))</xm:f>
            <xm:f>"Označení signálu"</xm:f>
            <x14:dxf>
              <font>
                <b/>
                <i val="0"/>
                <color auto="1"/>
              </font>
            </x14:dxf>
          </x14:cfRule>
          <xm:sqref>H24:H26</xm:sqref>
        </x14:conditionalFormatting>
        <x14:conditionalFormatting xmlns:xm="http://schemas.microsoft.com/office/excel/2006/main">
          <x14:cfRule type="containsText" priority="346" operator="containsText" id="{669BC169-AB36-4FFB-BD40-34ACBF49F0D1}">
            <xm:f>NOT(ISERROR(SEARCH("Označení signálu",H21)))</xm:f>
            <xm:f>"Označení signálu"</xm:f>
            <x14:dxf>
              <font>
                <b/>
                <i val="0"/>
                <color auto="1"/>
              </font>
            </x14:dxf>
          </x14:cfRule>
          <xm:sqref>H21:H23</xm:sqref>
        </x14:conditionalFormatting>
        <x14:conditionalFormatting xmlns:xm="http://schemas.microsoft.com/office/excel/2006/main">
          <x14:cfRule type="containsText" priority="341" operator="containsText" id="{6530B57B-2A93-4903-910A-EAC3B0BE6836}">
            <xm:f>NOT(ISERROR(SEARCH("Označení signálu",H37)))</xm:f>
            <xm:f>"Označení signálu"</xm:f>
            <x14:dxf>
              <font>
                <b/>
                <i val="0"/>
                <color auto="1"/>
              </font>
            </x14:dxf>
          </x14:cfRule>
          <xm:sqref>H37</xm:sqref>
        </x14:conditionalFormatting>
        <x14:conditionalFormatting xmlns:xm="http://schemas.microsoft.com/office/excel/2006/main">
          <x14:cfRule type="containsText" priority="331" operator="containsText" id="{23961FFB-B42E-4E6E-AF39-0DA56EEBD805}">
            <xm:f>NOT(ISERROR(SEARCH("Označení signálu",H153)))</xm:f>
            <xm:f>"Označení signálu"</xm:f>
            <x14:dxf>
              <font>
                <b/>
                <i val="0"/>
                <color auto="1"/>
              </font>
            </x14:dxf>
          </x14:cfRule>
          <xm:sqref>H153</xm:sqref>
        </x14:conditionalFormatting>
        <x14:conditionalFormatting xmlns:xm="http://schemas.microsoft.com/office/excel/2006/main">
          <x14:cfRule type="containsText" priority="315" operator="containsText" id="{2C9AE209-2497-41FB-AA5B-1375BEA4C2DC}">
            <xm:f>NOT(ISERROR(SEARCH("Označení signálu",H9)))</xm:f>
            <xm:f>"Označení signálu"</xm:f>
            <x14:dxf>
              <font>
                <b/>
                <i val="0"/>
                <color auto="1"/>
              </font>
            </x14:dxf>
          </x14:cfRule>
          <xm:sqref>H9:H12</xm:sqref>
        </x14:conditionalFormatting>
        <x14:conditionalFormatting xmlns:xm="http://schemas.microsoft.com/office/excel/2006/main">
          <x14:cfRule type="containsText" priority="314" operator="containsText" id="{EB8D008B-D918-4EF7-AAD9-7196CE17DE3F}">
            <xm:f>NOT(ISERROR(SEARCH("Označení signálu",H13)))</xm:f>
            <xm:f>"Označení signálu"</xm:f>
            <x14:dxf>
              <font>
                <b/>
                <i val="0"/>
                <color auto="1"/>
              </font>
            </x14:dxf>
          </x14:cfRule>
          <xm:sqref>H13</xm:sqref>
        </x14:conditionalFormatting>
        <x14:conditionalFormatting xmlns:xm="http://schemas.microsoft.com/office/excel/2006/main">
          <x14:cfRule type="containsText" priority="313" operator="containsText" id="{74F817D4-3903-4730-860D-9B8053EC0701}">
            <xm:f>NOT(ISERROR(SEARCH("Označení signálu",H14)))</xm:f>
            <xm:f>"Označení signálu"</xm:f>
            <x14:dxf>
              <font>
                <b/>
                <i val="0"/>
                <color auto="1"/>
              </font>
            </x14:dxf>
          </x14:cfRule>
          <xm:sqref>H14</xm:sqref>
        </x14:conditionalFormatting>
        <x14:conditionalFormatting xmlns:xm="http://schemas.microsoft.com/office/excel/2006/main">
          <x14:cfRule type="containsText" priority="312" operator="containsText" id="{0E8D7E8F-2847-4CF9-9913-B69CF972CD79}">
            <xm:f>NOT(ISERROR(SEARCH("Označení signálu",H15)))</xm:f>
            <xm:f>"Označení signálu"</xm:f>
            <x14:dxf>
              <font>
                <b/>
                <i val="0"/>
                <color auto="1"/>
              </font>
            </x14:dxf>
          </x14:cfRule>
          <xm:sqref>H15</xm:sqref>
        </x14:conditionalFormatting>
        <x14:conditionalFormatting xmlns:xm="http://schemas.microsoft.com/office/excel/2006/main">
          <x14:cfRule type="containsText" priority="311" operator="containsText" id="{7954890B-BD17-4DE1-8AA6-BC69759DDE60}">
            <xm:f>NOT(ISERROR(SEARCH("Označení signálu",H17)))</xm:f>
            <xm:f>"Označení signálu"</xm:f>
            <x14:dxf>
              <font>
                <b/>
                <i val="0"/>
                <color auto="1"/>
              </font>
            </x14:dxf>
          </x14:cfRule>
          <xm:sqref>H17</xm:sqref>
        </x14:conditionalFormatting>
        <x14:conditionalFormatting xmlns:xm="http://schemas.microsoft.com/office/excel/2006/main">
          <x14:cfRule type="containsText" priority="310" operator="containsText" id="{BC91C6FB-3C0E-4966-AC41-F05AE8C0582D}">
            <xm:f>NOT(ISERROR(SEARCH("Označení signálu",H138)))</xm:f>
            <xm:f>"Označení signálu"</xm:f>
            <x14:dxf>
              <font>
                <b/>
                <i val="0"/>
                <color auto="1"/>
              </font>
            </x14:dxf>
          </x14:cfRule>
          <xm:sqref>H138:H139</xm:sqref>
        </x14:conditionalFormatting>
        <x14:conditionalFormatting xmlns:xm="http://schemas.microsoft.com/office/excel/2006/main">
          <x14:cfRule type="containsText" priority="309" operator="containsText" id="{21E59216-1E14-4503-97DE-373184FBB513}">
            <xm:f>NOT(ISERROR(SEARCH("Označení signálu",H140)))</xm:f>
            <xm:f>"Označení signálu"</xm:f>
            <x14:dxf>
              <font>
                <b/>
                <i val="0"/>
                <color auto="1"/>
              </font>
            </x14:dxf>
          </x14:cfRule>
          <xm:sqref>H140</xm:sqref>
        </x14:conditionalFormatting>
        <x14:conditionalFormatting xmlns:xm="http://schemas.microsoft.com/office/excel/2006/main">
          <x14:cfRule type="containsText" priority="265" operator="containsText" id="{5511E043-DFE0-4F14-9259-F612732871AB}">
            <xm:f>NOT(ISERROR(SEARCH("Označení signálu",H154)))</xm:f>
            <xm:f>"Označení signálu"</xm:f>
            <x14:dxf>
              <font>
                <b/>
                <i val="0"/>
                <color auto="1"/>
              </font>
            </x14:dxf>
          </x14:cfRule>
          <xm:sqref>H154</xm:sqref>
        </x14:conditionalFormatting>
        <x14:conditionalFormatting xmlns:xm="http://schemas.microsoft.com/office/excel/2006/main">
          <x14:cfRule type="containsText" priority="243" operator="containsText" id="{B9E7DF58-72C6-490E-A9FE-0DF0F73718D8}">
            <xm:f>NOT(ISERROR(SEARCH("Označení signálu",H114)))</xm:f>
            <xm:f>"Označení signálu"</xm:f>
            <x14:dxf>
              <font>
                <b/>
                <i val="0"/>
                <color auto="1"/>
              </font>
            </x14:dxf>
          </x14:cfRule>
          <xm:sqref>H114 H127:H129</xm:sqref>
        </x14:conditionalFormatting>
        <x14:conditionalFormatting xmlns:xm="http://schemas.microsoft.com/office/excel/2006/main">
          <x14:cfRule type="containsText" priority="242" operator="containsText" id="{5C8137BD-3D7C-47C5-8206-D75D06BD55BA}">
            <xm:f>NOT(ISERROR(SEARCH("Označení signálu",H121)))</xm:f>
            <xm:f>"Označení signálu"</xm:f>
            <x14:dxf>
              <font>
                <b/>
                <i val="0"/>
                <color auto="1"/>
              </font>
            </x14:dxf>
          </x14:cfRule>
          <xm:sqref>H121:H126</xm:sqref>
        </x14:conditionalFormatting>
        <x14:conditionalFormatting xmlns:xm="http://schemas.microsoft.com/office/excel/2006/main">
          <x14:cfRule type="containsText" priority="241" operator="containsText" id="{3DEC954B-7331-4589-B671-06E93850B77C}">
            <xm:f>NOT(ISERROR(SEARCH("Označení signálu",H115)))</xm:f>
            <xm:f>"Označení signálu"</xm:f>
            <x14:dxf>
              <font>
                <b/>
                <i val="0"/>
                <color auto="1"/>
              </font>
            </x14:dxf>
          </x14:cfRule>
          <xm:sqref>H115:H120</xm:sqref>
        </x14:conditionalFormatting>
        <x14:conditionalFormatting xmlns:xm="http://schemas.microsoft.com/office/excel/2006/main">
          <x14:cfRule type="containsText" priority="236" operator="containsText" id="{018562F0-92E0-48A9-A1CA-9C21ABECEA80}">
            <xm:f>NOT(ISERROR(SEARCH("Označení signálu",H130)))</xm:f>
            <xm:f>"Označení signálu"</xm:f>
            <x14:dxf>
              <font>
                <b/>
                <i val="0"/>
                <color auto="1"/>
              </font>
            </x14:dxf>
          </x14:cfRule>
          <xm:sqref>H130</xm:sqref>
        </x14:conditionalFormatting>
        <x14:conditionalFormatting xmlns:xm="http://schemas.microsoft.com/office/excel/2006/main">
          <x14:cfRule type="containsText" priority="152" operator="containsText" id="{6C5C589F-B596-471C-B2ED-236C5905A0DC}">
            <xm:f>NOT(ISERROR(SEARCH("Označení signálu",H38)))</xm:f>
            <xm:f>"Označení signálu"</xm:f>
            <x14:dxf>
              <font>
                <b/>
                <i val="0"/>
                <color auto="1"/>
              </font>
            </x14:dxf>
          </x14:cfRule>
          <xm:sqref>H38:H39</xm:sqref>
        </x14:conditionalFormatting>
        <x14:conditionalFormatting xmlns:xm="http://schemas.microsoft.com/office/excel/2006/main">
          <x14:cfRule type="containsText" priority="147" operator="containsText" id="{792FD68B-EE81-47E4-9DD2-ACE52AD0992E}">
            <xm:f>NOT(ISERROR(SEARCH("Označení signálu",H40)))</xm:f>
            <xm:f>"Označení signálu"</xm:f>
            <x14:dxf>
              <font>
                <b/>
                <i val="0"/>
                <color auto="1"/>
              </font>
            </x14:dxf>
          </x14:cfRule>
          <xm:sqref>H40 H53:H55</xm:sqref>
        </x14:conditionalFormatting>
        <x14:conditionalFormatting xmlns:xm="http://schemas.microsoft.com/office/excel/2006/main">
          <x14:cfRule type="containsText" priority="146" operator="containsText" id="{2030D0AD-0521-42FE-8223-CE72B7D13AF6}">
            <xm:f>NOT(ISERROR(SEARCH("Označení signálu",H47)))</xm:f>
            <xm:f>"Označení signálu"</xm:f>
            <x14:dxf>
              <font>
                <b/>
                <i val="0"/>
                <color auto="1"/>
              </font>
            </x14:dxf>
          </x14:cfRule>
          <xm:sqref>H47:H52</xm:sqref>
        </x14:conditionalFormatting>
        <x14:conditionalFormatting xmlns:xm="http://schemas.microsoft.com/office/excel/2006/main">
          <x14:cfRule type="containsText" priority="145" operator="containsText" id="{DAE66E0A-82A7-4444-9524-A2570967378B}">
            <xm:f>NOT(ISERROR(SEARCH("Označení signálu",H41)))</xm:f>
            <xm:f>"Označení signálu"</xm:f>
            <x14:dxf>
              <font>
                <b/>
                <i val="0"/>
                <color auto="1"/>
              </font>
            </x14:dxf>
          </x14:cfRule>
          <xm:sqref>H41:H46</xm:sqref>
        </x14:conditionalFormatting>
        <x14:conditionalFormatting xmlns:xm="http://schemas.microsoft.com/office/excel/2006/main">
          <x14:cfRule type="containsText" priority="140" operator="containsText" id="{432B0FE5-AF71-4528-AA3F-94CD95FD08D8}">
            <xm:f>NOT(ISERROR(SEARCH("Označení signálu",H87)))</xm:f>
            <xm:f>"Označení signálu"</xm:f>
            <x14:dxf>
              <font>
                <b/>
                <i val="0"/>
                <color auto="1"/>
              </font>
            </x14:dxf>
          </x14:cfRule>
          <xm:sqref>H87</xm:sqref>
        </x14:conditionalFormatting>
        <x14:conditionalFormatting xmlns:xm="http://schemas.microsoft.com/office/excel/2006/main">
          <x14:cfRule type="containsText" priority="118" operator="containsText" id="{EF8DBDD1-E51F-42B8-AEB4-8112124A2CEA}">
            <xm:f>NOT(ISERROR(SEARCH("Označení signálu",H56)))</xm:f>
            <xm:f>"Označení signálu"</xm:f>
            <x14:dxf>
              <font>
                <b/>
                <i val="0"/>
                <color auto="1"/>
              </font>
            </x14:dxf>
          </x14:cfRule>
          <xm:sqref>H56</xm:sqref>
        </x14:conditionalFormatting>
        <x14:conditionalFormatting xmlns:xm="http://schemas.microsoft.com/office/excel/2006/main">
          <x14:cfRule type="containsText" priority="113" operator="containsText" id="{06DF19D3-9298-458F-A4A0-9A3FD32D10F5}">
            <xm:f>NOT(ISERROR(SEARCH("Označení signálu",H79)))</xm:f>
            <xm:f>"Označení signálu"</xm:f>
            <x14:dxf>
              <font>
                <b/>
                <i val="0"/>
                <color auto="1"/>
              </font>
            </x14:dxf>
          </x14:cfRule>
          <xm:sqref>H79</xm:sqref>
        </x14:conditionalFormatting>
        <x14:conditionalFormatting xmlns:xm="http://schemas.microsoft.com/office/excel/2006/main">
          <x14:cfRule type="containsText" priority="108" operator="containsText" id="{3693D297-B47F-4415-A14C-1995CF447EA1}">
            <xm:f>NOT(ISERROR(SEARCH("Označení signálu",H57)))</xm:f>
            <xm:f>"Označení signálu"</xm:f>
            <x14:dxf>
              <font>
                <b/>
                <i val="0"/>
                <color auto="1"/>
              </font>
            </x14:dxf>
          </x14:cfRule>
          <xm:sqref>H57:H59 H67:H69</xm:sqref>
        </x14:conditionalFormatting>
        <x14:conditionalFormatting xmlns:xm="http://schemas.microsoft.com/office/excel/2006/main">
          <x14:cfRule type="containsText" priority="103" operator="containsText" id="{08CD3AFF-E968-4F38-B97E-E7EBA6B09DEB}">
            <xm:f>NOT(ISERROR(SEARCH("Označení signálu",H60)))</xm:f>
            <xm:f>"Označení signálu"</xm:f>
            <x14:dxf>
              <font>
                <b/>
                <i val="0"/>
                <color auto="1"/>
              </font>
            </x14:dxf>
          </x14:cfRule>
          <xm:sqref>H60:H63</xm:sqref>
        </x14:conditionalFormatting>
        <x14:conditionalFormatting xmlns:xm="http://schemas.microsoft.com/office/excel/2006/main">
          <x14:cfRule type="containsText" priority="98" operator="containsText" id="{67E3D94F-0D0E-44AC-877B-4BE305CF6F75}">
            <xm:f>NOT(ISERROR(SEARCH("Označení signálu",H74)))</xm:f>
            <xm:f>"Označení signálu"</xm:f>
            <x14:dxf>
              <font>
                <b/>
                <i val="0"/>
                <color auto="1"/>
              </font>
            </x14:dxf>
          </x14:cfRule>
          <xm:sqref>H74</xm:sqref>
        </x14:conditionalFormatting>
        <x14:conditionalFormatting xmlns:xm="http://schemas.microsoft.com/office/excel/2006/main">
          <x14:cfRule type="containsText" priority="97" operator="containsText" id="{9366EEE9-4625-4E93-95DE-2E6208A553F5}">
            <xm:f>NOT(ISERROR(SEARCH("Označení signálu",H73)))</xm:f>
            <xm:f>"Označení signálu"</xm:f>
            <x14:dxf>
              <font>
                <b/>
                <i val="0"/>
                <color auto="1"/>
              </font>
            </x14:dxf>
          </x14:cfRule>
          <xm:sqref>H73</xm:sqref>
        </x14:conditionalFormatting>
        <x14:conditionalFormatting xmlns:xm="http://schemas.microsoft.com/office/excel/2006/main">
          <x14:cfRule type="containsText" priority="96" operator="containsText" id="{F46838ED-849A-4AF1-9B0C-04261130A988}">
            <xm:f>NOT(ISERROR(SEARCH("Označení signálu",H72)))</xm:f>
            <xm:f>"Označení signálu"</xm:f>
            <x14:dxf>
              <font>
                <b/>
                <i val="0"/>
                <color auto="1"/>
              </font>
            </x14:dxf>
          </x14:cfRule>
          <xm:sqref>H72</xm:sqref>
        </x14:conditionalFormatting>
        <x14:conditionalFormatting xmlns:xm="http://schemas.microsoft.com/office/excel/2006/main">
          <x14:cfRule type="containsText" priority="95" operator="containsText" id="{4CFBAD6E-380D-45C5-B2DC-1A816D7C6B17}">
            <xm:f>NOT(ISERROR(SEARCH("Označení signálu",H71)))</xm:f>
            <xm:f>"Označení signálu"</xm:f>
            <x14:dxf>
              <font>
                <b/>
                <i val="0"/>
                <color auto="1"/>
              </font>
            </x14:dxf>
          </x14:cfRule>
          <xm:sqref>H71</xm:sqref>
        </x14:conditionalFormatting>
        <x14:conditionalFormatting xmlns:xm="http://schemas.microsoft.com/office/excel/2006/main">
          <x14:cfRule type="containsText" priority="90" operator="containsText" id="{363236B5-995D-490A-AA26-67028B21AD8B}">
            <xm:f>NOT(ISERROR(SEARCH("Označení signálu",H70)))</xm:f>
            <xm:f>"Označení signálu"</xm:f>
            <x14:dxf>
              <font>
                <b/>
                <i val="0"/>
                <color auto="1"/>
              </font>
            </x14:dxf>
          </x14:cfRule>
          <xm:sqref>H70</xm:sqref>
        </x14:conditionalFormatting>
        <x14:conditionalFormatting xmlns:xm="http://schemas.microsoft.com/office/excel/2006/main">
          <x14:cfRule type="containsText" priority="89" operator="containsText" id="{D9EEF64A-58DF-45B9-BF1F-A00A97A22279}">
            <xm:f>NOT(ISERROR(SEARCH("Označení signálu",H75)))</xm:f>
            <xm:f>"Označení signálu"</xm:f>
            <x14:dxf>
              <font>
                <b/>
                <i val="0"/>
                <color auto="1"/>
              </font>
            </x14:dxf>
          </x14:cfRule>
          <xm:sqref>H75</xm:sqref>
        </x14:conditionalFormatting>
        <x14:conditionalFormatting xmlns:xm="http://schemas.microsoft.com/office/excel/2006/main">
          <x14:cfRule type="containsText" priority="84" operator="containsText" id="{9FFFDFE7-5917-452D-9605-431935751114}">
            <xm:f>NOT(ISERROR(SEARCH("Označení signálu",H78)))</xm:f>
            <xm:f>"Označení signálu"</xm:f>
            <x14:dxf>
              <font>
                <b/>
                <i val="0"/>
                <color auto="1"/>
              </font>
            </x14:dxf>
          </x14:cfRule>
          <xm:sqref>H78</xm:sqref>
        </x14:conditionalFormatting>
        <x14:conditionalFormatting xmlns:xm="http://schemas.microsoft.com/office/excel/2006/main">
          <x14:cfRule type="containsText" priority="83" operator="containsText" id="{74E3837F-9A76-47D5-9497-F7C9EF00AFA4}">
            <xm:f>NOT(ISERROR(SEARCH("Označení signálu",H77)))</xm:f>
            <xm:f>"Označení signálu"</xm:f>
            <x14:dxf>
              <font>
                <b/>
                <i val="0"/>
                <color auto="1"/>
              </font>
            </x14:dxf>
          </x14:cfRule>
          <xm:sqref>H77</xm:sqref>
        </x14:conditionalFormatting>
        <x14:conditionalFormatting xmlns:xm="http://schemas.microsoft.com/office/excel/2006/main">
          <x14:cfRule type="containsText" priority="82" operator="containsText" id="{7E4000B0-AAC4-4D73-B93D-E42445858BC9}">
            <xm:f>NOT(ISERROR(SEARCH("Označení signálu",H76)))</xm:f>
            <xm:f>"Označení signálu"</xm:f>
            <x14:dxf>
              <font>
                <b/>
                <i val="0"/>
                <color auto="1"/>
              </font>
            </x14:dxf>
          </x14:cfRule>
          <xm:sqref>H76</xm:sqref>
        </x14:conditionalFormatting>
        <x14:conditionalFormatting xmlns:xm="http://schemas.microsoft.com/office/excel/2006/main">
          <x14:cfRule type="containsText" priority="77" operator="containsText" id="{25068F0F-DC9F-4276-A665-A2FE2D2C25C8}">
            <xm:f>NOT(ISERROR(SEARCH("Označení signálu",H80)))</xm:f>
            <xm:f>"Označení signálu"</xm:f>
            <x14:dxf>
              <font>
                <b/>
                <i val="0"/>
                <color auto="1"/>
              </font>
            </x14:dxf>
          </x14:cfRule>
          <xm:sqref>H80</xm:sqref>
        </x14:conditionalFormatting>
        <x14:conditionalFormatting xmlns:xm="http://schemas.microsoft.com/office/excel/2006/main">
          <x14:cfRule type="containsText" priority="72" operator="containsText" id="{843C7B9F-274E-4F24-AFF9-21BAB2E8E5E1}">
            <xm:f>NOT(ISERROR(SEARCH("Označení signálu",H86)))</xm:f>
            <xm:f>"Označení signálu"</xm:f>
            <x14:dxf>
              <font>
                <b/>
                <i val="0"/>
                <color auto="1"/>
              </font>
            </x14:dxf>
          </x14:cfRule>
          <xm:sqref>H86</xm:sqref>
        </x14:conditionalFormatting>
        <x14:conditionalFormatting xmlns:xm="http://schemas.microsoft.com/office/excel/2006/main">
          <x14:cfRule type="containsText" priority="67" operator="containsText" id="{2CF1D498-6076-4CDA-BCBA-867D0EE944A9}">
            <xm:f>NOT(ISERROR(SEARCH("Označení signálu",H81)))</xm:f>
            <xm:f>"Označení signálu"</xm:f>
            <x14:dxf>
              <font>
                <b/>
                <i val="0"/>
                <color auto="1"/>
              </font>
            </x14:dxf>
          </x14:cfRule>
          <xm:sqref>H81:H83</xm:sqref>
        </x14:conditionalFormatting>
        <x14:conditionalFormatting xmlns:xm="http://schemas.microsoft.com/office/excel/2006/main">
          <x14:cfRule type="containsText" priority="62" operator="containsText" id="{3FFFD3EC-220C-4367-BF50-F1FD22C979E1}">
            <xm:f>NOT(ISERROR(SEARCH("Označení signálu",H84)))</xm:f>
            <xm:f>"Označení signálu"</xm:f>
            <x14:dxf>
              <font>
                <b/>
                <i val="0"/>
                <color auto="1"/>
              </font>
            </x14:dxf>
          </x14:cfRule>
          <xm:sqref>H84:H85</xm:sqref>
        </x14:conditionalFormatting>
        <x14:conditionalFormatting xmlns:xm="http://schemas.microsoft.com/office/excel/2006/main">
          <x14:cfRule type="containsText" priority="61" operator="containsText" id="{F51E1341-0D13-4FAD-83CA-653F0C52C396}">
            <xm:f>NOT(ISERROR(SEARCH("Označení signálu",H64)))</xm:f>
            <xm:f>"Označení signálu"</xm:f>
            <x14:dxf>
              <font>
                <b/>
                <i val="0"/>
                <color auto="1"/>
              </font>
            </x14:dxf>
          </x14:cfRule>
          <xm:sqref>H64:H65</xm:sqref>
        </x14:conditionalFormatting>
        <x14:conditionalFormatting xmlns:xm="http://schemas.microsoft.com/office/excel/2006/main">
          <x14:cfRule type="containsText" priority="60" operator="containsText" id="{C59BDDC5-5194-44D2-9166-A71379CD17F7}">
            <xm:f>NOT(ISERROR(SEARCH("Označení signálu",H66)))</xm:f>
            <xm:f>"Označení signálu"</xm:f>
            <x14:dxf>
              <font>
                <b/>
                <i val="0"/>
                <color auto="1"/>
              </font>
            </x14:dxf>
          </x14:cfRule>
          <xm:sqref>H66</xm:sqref>
        </x14:conditionalFormatting>
        <x14:conditionalFormatting xmlns:xm="http://schemas.microsoft.com/office/excel/2006/main">
          <x14:cfRule type="containsText" priority="59" operator="containsText" id="{AE108234-AD1F-484F-AD57-2565D058B4DC}">
            <xm:f>NOT(ISERROR(SEARCH("Označení signálu",H142)))</xm:f>
            <xm:f>"Označení signálu"</xm:f>
            <x14:dxf>
              <font>
                <b/>
                <i val="0"/>
                <color auto="1"/>
              </font>
            </x14:dxf>
          </x14:cfRule>
          <xm:sqref>H142</xm:sqref>
        </x14:conditionalFormatting>
        <x14:conditionalFormatting xmlns:xm="http://schemas.microsoft.com/office/excel/2006/main">
          <x14:cfRule type="containsText" priority="54" operator="containsText" id="{9C15C524-3C00-413A-9BEB-440B70F67881}">
            <xm:f>NOT(ISERROR(SEARCH("Označení signálu",H150)))</xm:f>
            <xm:f>"Označení signálu"</xm:f>
            <x14:dxf>
              <font>
                <b/>
                <i val="0"/>
                <color auto="1"/>
              </font>
            </x14:dxf>
          </x14:cfRule>
          <xm:sqref>H150</xm:sqref>
        </x14:conditionalFormatting>
        <x14:conditionalFormatting xmlns:xm="http://schemas.microsoft.com/office/excel/2006/main">
          <x14:cfRule type="containsText" priority="49" operator="containsText" id="{4F1872C4-31C4-42CD-855E-079E6E9FB70E}">
            <xm:f>NOT(ISERROR(SEARCH("Označení signálu",H149)))</xm:f>
            <xm:f>"Označení signálu"</xm:f>
            <x14:dxf>
              <font>
                <b/>
                <i val="0"/>
                <color auto="1"/>
              </font>
            </x14:dxf>
          </x14:cfRule>
          <xm:sqref>H149</xm:sqref>
        </x14:conditionalFormatting>
        <x14:conditionalFormatting xmlns:xm="http://schemas.microsoft.com/office/excel/2006/main">
          <x14:cfRule type="containsText" priority="40" operator="containsText" id="{3685A3A2-A0F3-46D0-8F1D-024BEFBE03BC}">
            <xm:f>NOT(ISERROR(SEARCH("Označení signálu",H110)))</xm:f>
            <xm:f>"Označení signálu"</xm:f>
            <x14:dxf>
              <font>
                <b/>
                <i val="0"/>
                <color auto="1"/>
              </font>
            </x14:dxf>
          </x14:cfRule>
          <xm:sqref>H110</xm:sqref>
        </x14:conditionalFormatting>
        <x14:conditionalFormatting xmlns:xm="http://schemas.microsoft.com/office/excel/2006/main">
          <x14:cfRule type="containsText" priority="35" operator="containsText" id="{5F40A46D-1134-4FAA-8D36-9B92EFA7F8BD}">
            <xm:f>NOT(ISERROR(SEARCH("Označení signálu",H88)))</xm:f>
            <xm:f>"Označení signálu"</xm:f>
            <x14:dxf>
              <font>
                <b/>
                <i val="0"/>
                <color auto="1"/>
              </font>
            </x14:dxf>
          </x14:cfRule>
          <xm:sqref>H88:H90 H98:H100</xm:sqref>
        </x14:conditionalFormatting>
        <x14:conditionalFormatting xmlns:xm="http://schemas.microsoft.com/office/excel/2006/main">
          <x14:cfRule type="containsText" priority="30" operator="containsText" id="{CEACF005-533B-40EC-8E71-A80FB95F634B}">
            <xm:f>NOT(ISERROR(SEARCH("Označení signálu",H91)))</xm:f>
            <xm:f>"Označení signálu"</xm:f>
            <x14:dxf>
              <font>
                <b/>
                <i val="0"/>
                <color auto="1"/>
              </font>
            </x14:dxf>
          </x14:cfRule>
          <xm:sqref>H91:H94</xm:sqref>
        </x14:conditionalFormatting>
        <x14:conditionalFormatting xmlns:xm="http://schemas.microsoft.com/office/excel/2006/main">
          <x14:cfRule type="containsText" priority="25" operator="containsText" id="{DB90B9EF-1719-47F2-9B26-567413CDF82E}">
            <xm:f>NOT(ISERROR(SEARCH("Označení signálu",H105)))</xm:f>
            <xm:f>"Označení signálu"</xm:f>
            <x14:dxf>
              <font>
                <b/>
                <i val="0"/>
                <color auto="1"/>
              </font>
            </x14:dxf>
          </x14:cfRule>
          <xm:sqref>H105</xm:sqref>
        </x14:conditionalFormatting>
        <x14:conditionalFormatting xmlns:xm="http://schemas.microsoft.com/office/excel/2006/main">
          <x14:cfRule type="containsText" priority="24" operator="containsText" id="{2A58C7CA-E36C-4E1B-B7A5-CE6BA62F2DAE}">
            <xm:f>NOT(ISERROR(SEARCH("Označení signálu",H104)))</xm:f>
            <xm:f>"Označení signálu"</xm:f>
            <x14:dxf>
              <font>
                <b/>
                <i val="0"/>
                <color auto="1"/>
              </font>
            </x14:dxf>
          </x14:cfRule>
          <xm:sqref>H104</xm:sqref>
        </x14:conditionalFormatting>
        <x14:conditionalFormatting xmlns:xm="http://schemas.microsoft.com/office/excel/2006/main">
          <x14:cfRule type="containsText" priority="23" operator="containsText" id="{7336066C-36CD-41FF-9A8E-1C0E447692F6}">
            <xm:f>NOT(ISERROR(SEARCH("Označení signálu",H103)))</xm:f>
            <xm:f>"Označení signálu"</xm:f>
            <x14:dxf>
              <font>
                <b/>
                <i val="0"/>
                <color auto="1"/>
              </font>
            </x14:dxf>
          </x14:cfRule>
          <xm:sqref>H103</xm:sqref>
        </x14:conditionalFormatting>
        <x14:conditionalFormatting xmlns:xm="http://schemas.microsoft.com/office/excel/2006/main">
          <x14:cfRule type="containsText" priority="22" operator="containsText" id="{0ADA3422-46CA-4919-8FED-BE63AEF98FF6}">
            <xm:f>NOT(ISERROR(SEARCH("Označení signálu",H102)))</xm:f>
            <xm:f>"Označení signálu"</xm:f>
            <x14:dxf>
              <font>
                <b/>
                <i val="0"/>
                <color auto="1"/>
              </font>
            </x14:dxf>
          </x14:cfRule>
          <xm:sqref>H102</xm:sqref>
        </x14:conditionalFormatting>
        <x14:conditionalFormatting xmlns:xm="http://schemas.microsoft.com/office/excel/2006/main">
          <x14:cfRule type="containsText" priority="17" operator="containsText" id="{F7ABAD45-6BA2-41EA-9DA2-F281A2EEC8EB}">
            <xm:f>NOT(ISERROR(SEARCH("Označení signálu",H101)))</xm:f>
            <xm:f>"Označení signálu"</xm:f>
            <x14:dxf>
              <font>
                <b/>
                <i val="0"/>
                <color auto="1"/>
              </font>
            </x14:dxf>
          </x14:cfRule>
          <xm:sqref>H101</xm:sqref>
        </x14:conditionalFormatting>
        <x14:conditionalFormatting xmlns:xm="http://schemas.microsoft.com/office/excel/2006/main">
          <x14:cfRule type="containsText" priority="16" operator="containsText" id="{929CA3C7-424D-48CA-8B6F-3A9BD8B9BE99}">
            <xm:f>NOT(ISERROR(SEARCH("Označení signálu",H106)))</xm:f>
            <xm:f>"Označení signálu"</xm:f>
            <x14:dxf>
              <font>
                <b/>
                <i val="0"/>
                <color auto="1"/>
              </font>
            </x14:dxf>
          </x14:cfRule>
          <xm:sqref>H106</xm:sqref>
        </x14:conditionalFormatting>
        <x14:conditionalFormatting xmlns:xm="http://schemas.microsoft.com/office/excel/2006/main">
          <x14:cfRule type="containsText" priority="11" operator="containsText" id="{89E97486-140C-4962-874C-418404C12125}">
            <xm:f>NOT(ISERROR(SEARCH("Označení signálu",H109)))</xm:f>
            <xm:f>"Označení signálu"</xm:f>
            <x14:dxf>
              <font>
                <b/>
                <i val="0"/>
                <color auto="1"/>
              </font>
            </x14:dxf>
          </x14:cfRule>
          <xm:sqref>H109</xm:sqref>
        </x14:conditionalFormatting>
        <x14:conditionalFormatting xmlns:xm="http://schemas.microsoft.com/office/excel/2006/main">
          <x14:cfRule type="containsText" priority="10" operator="containsText" id="{0286656D-D052-428B-923C-14290E00A7BF}">
            <xm:f>NOT(ISERROR(SEARCH("Označení signálu",H108)))</xm:f>
            <xm:f>"Označení signálu"</xm:f>
            <x14:dxf>
              <font>
                <b/>
                <i val="0"/>
                <color auto="1"/>
              </font>
            </x14:dxf>
          </x14:cfRule>
          <xm:sqref>H108</xm:sqref>
        </x14:conditionalFormatting>
        <x14:conditionalFormatting xmlns:xm="http://schemas.microsoft.com/office/excel/2006/main">
          <x14:cfRule type="containsText" priority="9" operator="containsText" id="{BBE861B4-19C5-4083-A2C2-77801E0E01B6}">
            <xm:f>NOT(ISERROR(SEARCH("Označení signálu",H107)))</xm:f>
            <xm:f>"Označení signálu"</xm:f>
            <x14:dxf>
              <font>
                <b/>
                <i val="0"/>
                <color auto="1"/>
              </font>
            </x14:dxf>
          </x14:cfRule>
          <xm:sqref>H107</xm:sqref>
        </x14:conditionalFormatting>
        <x14:conditionalFormatting xmlns:xm="http://schemas.microsoft.com/office/excel/2006/main">
          <x14:cfRule type="containsText" priority="4" operator="containsText" id="{0493886B-F0D3-4271-AD01-CB1F9CD89897}">
            <xm:f>NOT(ISERROR(SEARCH("Označení signálu",H111)))</xm:f>
            <xm:f>"Označení signálu"</xm:f>
            <x14:dxf>
              <font>
                <b/>
                <i val="0"/>
                <color auto="1"/>
              </font>
            </x14:dxf>
          </x14:cfRule>
          <xm:sqref>H111</xm:sqref>
        </x14:conditionalFormatting>
        <x14:conditionalFormatting xmlns:xm="http://schemas.microsoft.com/office/excel/2006/main">
          <x14:cfRule type="containsText" priority="3" operator="containsText" id="{1523E7B7-1D52-41AC-8F23-4F368737095D}">
            <xm:f>NOT(ISERROR(SEARCH("Označení signálu",H95)))</xm:f>
            <xm:f>"Označení signálu"</xm:f>
            <x14:dxf>
              <font>
                <b/>
                <i val="0"/>
                <color auto="1"/>
              </font>
            </x14:dxf>
          </x14:cfRule>
          <xm:sqref>H95:H96</xm:sqref>
        </x14:conditionalFormatting>
        <x14:conditionalFormatting xmlns:xm="http://schemas.microsoft.com/office/excel/2006/main">
          <x14:cfRule type="containsText" priority="2" operator="containsText" id="{0E61CB4A-021F-4547-A001-25375DBCD77C}">
            <xm:f>NOT(ISERROR(SEARCH("Označení signálu",H97)))</xm:f>
            <xm:f>"Označení signálu"</xm:f>
            <x14:dxf>
              <font>
                <b/>
                <i val="0"/>
                <color auto="1"/>
              </font>
            </x14:dxf>
          </x14:cfRule>
          <xm:sqref>H97</xm:sqref>
        </x14:conditionalFormatting>
        <x14:conditionalFormatting xmlns:xm="http://schemas.microsoft.com/office/excel/2006/main">
          <x14:cfRule type="containsText" priority="1" operator="containsText" id="{9D37CA65-8BF9-47CE-B0B7-348401BA28D3}">
            <xm:f>NOT(ISERROR(SEARCH("Označení signálu",H145)))</xm:f>
            <xm:f>"Označení signálu"</xm:f>
            <x14:dxf>
              <font>
                <b/>
                <i val="0"/>
                <color auto="1"/>
              </font>
            </x14:dxf>
          </x14:cfRule>
          <xm:sqref>H145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Y89"/>
  <sheetViews>
    <sheetView view="pageBreakPreview" zoomScaleNormal="100" zoomScaleSheetLayoutView="100" workbookViewId="0">
      <selection activeCell="B154" sqref="B154:B174"/>
    </sheetView>
  </sheetViews>
  <sheetFormatPr defaultColWidth="9.140625" defaultRowHeight="12.75" x14ac:dyDescent="0.2"/>
  <cols>
    <col min="1" max="1" width="4.140625" style="3" customWidth="1"/>
    <col min="2" max="2" width="3.7109375" style="3" customWidth="1"/>
    <col min="3" max="3" width="7.140625" style="3" customWidth="1"/>
    <col min="4" max="7" width="2.7109375" style="3" customWidth="1"/>
    <col min="8" max="8" width="23.85546875" style="8" customWidth="1"/>
    <col min="9" max="9" width="38" style="46" customWidth="1"/>
    <col min="10" max="10" width="18.28515625" style="28" customWidth="1"/>
    <col min="11" max="11" width="6.85546875" style="4" customWidth="1"/>
    <col min="12" max="12" width="4.85546875" style="40" customWidth="1"/>
    <col min="13" max="23" width="9.140625" style="3"/>
    <col min="24" max="24" width="10.28515625" style="26" bestFit="1" customWidth="1"/>
    <col min="25" max="25" width="9.140625" style="17"/>
    <col min="26" max="16384" width="9.140625" style="3"/>
  </cols>
  <sheetData>
    <row r="1" spans="1:25" ht="18.75" x14ac:dyDescent="0.3">
      <c r="A1" s="42" t="s">
        <v>423</v>
      </c>
      <c r="H1" s="3"/>
    </row>
    <row r="2" spans="1:25" x14ac:dyDescent="0.2">
      <c r="H2" s="3"/>
    </row>
    <row r="3" spans="1:25" ht="16.5" customHeight="1" x14ac:dyDescent="0.2">
      <c r="A3" s="321" t="s">
        <v>8</v>
      </c>
      <c r="B3" s="323" t="s">
        <v>5</v>
      </c>
      <c r="C3" s="325" t="s">
        <v>49</v>
      </c>
      <c r="D3" s="327" t="s">
        <v>7</v>
      </c>
      <c r="E3" s="328"/>
      <c r="F3" s="328"/>
      <c r="G3" s="328"/>
      <c r="H3" s="287" t="s">
        <v>0</v>
      </c>
      <c r="I3" s="289" t="s">
        <v>2</v>
      </c>
      <c r="J3" s="315" t="s">
        <v>1</v>
      </c>
      <c r="K3" s="317" t="s">
        <v>24</v>
      </c>
      <c r="L3" s="317"/>
      <c r="Y3" s="17" t="str">
        <f t="shared" ref="Y3:Y4" si="0">CONCATENATE(MID(C3,1,2),IF(I3&lt;&gt;0,"O","X"))</f>
        <v>1.O</v>
      </c>
    </row>
    <row r="4" spans="1:25" ht="26.25" customHeight="1" x14ac:dyDescent="0.2">
      <c r="A4" s="322"/>
      <c r="B4" s="324"/>
      <c r="C4" s="326"/>
      <c r="D4" s="5"/>
      <c r="E4" s="6"/>
      <c r="F4" s="5"/>
      <c r="G4" s="7" t="s">
        <v>3</v>
      </c>
      <c r="H4" s="288"/>
      <c r="I4" s="290"/>
      <c r="J4" s="316"/>
      <c r="K4" s="317"/>
      <c r="L4" s="317"/>
      <c r="Y4" s="17" t="str">
        <f t="shared" si="0"/>
        <v>X</v>
      </c>
    </row>
    <row r="5" spans="1:25" ht="12.75" customHeight="1" x14ac:dyDescent="0.2">
      <c r="A5" s="318" t="s">
        <v>48</v>
      </c>
      <c r="B5" s="276" t="s">
        <v>36</v>
      </c>
      <c r="C5" s="188" t="s">
        <v>28</v>
      </c>
      <c r="D5" s="189"/>
      <c r="E5" s="190"/>
      <c r="F5" s="190"/>
      <c r="G5" s="191" t="s">
        <v>4</v>
      </c>
      <c r="H5" s="192" t="s">
        <v>209</v>
      </c>
      <c r="I5" s="193" t="s">
        <v>74</v>
      </c>
      <c r="J5" s="194"/>
      <c r="K5" s="40" t="s">
        <v>4</v>
      </c>
      <c r="M5" s="195"/>
      <c r="N5" s="133"/>
      <c r="O5" s="40"/>
      <c r="Y5" s="17" t="str">
        <f>CONCATENATE(MID(C5,1,2),IF(I5&lt;&gt;0,"O","X"))</f>
        <v>DIO</v>
      </c>
    </row>
    <row r="6" spans="1:25" x14ac:dyDescent="0.2">
      <c r="A6" s="319"/>
      <c r="B6" s="277"/>
      <c r="C6" s="188" t="s">
        <v>29</v>
      </c>
      <c r="D6" s="196"/>
      <c r="E6" s="197"/>
      <c r="F6" s="197"/>
      <c r="G6" s="198" t="s">
        <v>4</v>
      </c>
      <c r="H6" s="199" t="s">
        <v>209</v>
      </c>
      <c r="I6" s="200" t="s">
        <v>75</v>
      </c>
      <c r="J6" s="201"/>
      <c r="K6" s="40" t="s">
        <v>4</v>
      </c>
      <c r="M6" s="195"/>
      <c r="N6" s="133"/>
      <c r="O6" s="40"/>
      <c r="W6" s="3" t="str">
        <f t="shared" ref="W6:W13" si="1">MID(A6,14,2)</f>
        <v/>
      </c>
      <c r="Y6" s="17" t="str">
        <f t="shared" ref="Y6:Y68" si="2">CONCATENATE(MID(C6,1,2),IF(I6&lt;&gt;0,"O","X"))</f>
        <v>DIO</v>
      </c>
    </row>
    <row r="7" spans="1:25" x14ac:dyDescent="0.2">
      <c r="A7" s="319"/>
      <c r="B7" s="277"/>
      <c r="C7" s="188" t="s">
        <v>30</v>
      </c>
      <c r="D7" s="196"/>
      <c r="E7" s="197"/>
      <c r="F7" s="197"/>
      <c r="G7" s="198" t="s">
        <v>4</v>
      </c>
      <c r="H7" s="199" t="s">
        <v>210</v>
      </c>
      <c r="I7" s="44" t="s">
        <v>76</v>
      </c>
      <c r="J7" s="201"/>
      <c r="K7" s="40" t="s">
        <v>4</v>
      </c>
      <c r="M7" s="202"/>
      <c r="N7" s="133"/>
      <c r="O7" s="40"/>
      <c r="W7" s="3" t="str">
        <f t="shared" si="1"/>
        <v/>
      </c>
      <c r="Y7" s="17" t="str">
        <f t="shared" si="2"/>
        <v>DIO</v>
      </c>
    </row>
    <row r="8" spans="1:25" x14ac:dyDescent="0.2">
      <c r="A8" s="319"/>
      <c r="B8" s="277"/>
      <c r="C8" s="188" t="s">
        <v>31</v>
      </c>
      <c r="D8" s="196"/>
      <c r="E8" s="197"/>
      <c r="F8" s="197"/>
      <c r="G8" s="198" t="s">
        <v>4</v>
      </c>
      <c r="H8" s="199" t="s">
        <v>210</v>
      </c>
      <c r="I8" s="44" t="s">
        <v>77</v>
      </c>
      <c r="J8" s="201"/>
      <c r="K8" s="40" t="s">
        <v>4</v>
      </c>
      <c r="M8" s="202"/>
      <c r="N8" s="133"/>
      <c r="O8" s="40"/>
      <c r="W8" s="3" t="str">
        <f t="shared" si="1"/>
        <v/>
      </c>
      <c r="Y8" s="17" t="str">
        <f t="shared" si="2"/>
        <v>DIO</v>
      </c>
    </row>
    <row r="9" spans="1:25" x14ac:dyDescent="0.2">
      <c r="A9" s="319"/>
      <c r="B9" s="277"/>
      <c r="C9" s="188" t="s">
        <v>37</v>
      </c>
      <c r="D9" s="196"/>
      <c r="E9" s="197"/>
      <c r="F9" s="197"/>
      <c r="G9" s="198" t="s">
        <v>4</v>
      </c>
      <c r="H9" s="199" t="s">
        <v>211</v>
      </c>
      <c r="I9" s="44" t="s">
        <v>78</v>
      </c>
      <c r="J9" s="201"/>
      <c r="K9" s="40" t="s">
        <v>4</v>
      </c>
      <c r="M9" s="202"/>
      <c r="N9" s="133"/>
      <c r="O9" s="40"/>
      <c r="W9" s="3" t="str">
        <f t="shared" si="1"/>
        <v/>
      </c>
      <c r="Y9" s="17" t="str">
        <f t="shared" si="2"/>
        <v>DIO</v>
      </c>
    </row>
    <row r="10" spans="1:25" x14ac:dyDescent="0.2">
      <c r="A10" s="319"/>
      <c r="B10" s="277"/>
      <c r="C10" s="188" t="s">
        <v>38</v>
      </c>
      <c r="D10" s="196"/>
      <c r="E10" s="197"/>
      <c r="F10" s="197"/>
      <c r="G10" s="198" t="s">
        <v>4</v>
      </c>
      <c r="H10" s="199" t="s">
        <v>211</v>
      </c>
      <c r="I10" s="44" t="s">
        <v>79</v>
      </c>
      <c r="J10" s="201"/>
      <c r="K10" s="40" t="s">
        <v>4</v>
      </c>
      <c r="L10" s="29"/>
      <c r="M10" s="202"/>
      <c r="N10" s="133"/>
      <c r="O10" s="40"/>
      <c r="W10" s="3" t="str">
        <f t="shared" si="1"/>
        <v/>
      </c>
      <c r="Y10" s="17" t="str">
        <f t="shared" si="2"/>
        <v>DIO</v>
      </c>
    </row>
    <row r="11" spans="1:25" x14ac:dyDescent="0.2">
      <c r="A11" s="319"/>
      <c r="B11" s="277"/>
      <c r="C11" s="188" t="s">
        <v>39</v>
      </c>
      <c r="D11" s="196"/>
      <c r="E11" s="197"/>
      <c r="F11" s="197"/>
      <c r="G11" s="198" t="s">
        <v>4</v>
      </c>
      <c r="H11" s="199" t="s">
        <v>212</v>
      </c>
      <c r="I11" s="43" t="s">
        <v>80</v>
      </c>
      <c r="J11" s="201"/>
      <c r="K11" s="40" t="s">
        <v>4</v>
      </c>
      <c r="M11" s="202"/>
      <c r="N11" s="133"/>
      <c r="O11" s="40"/>
      <c r="W11" s="3" t="str">
        <f t="shared" si="1"/>
        <v/>
      </c>
      <c r="Y11" s="17" t="str">
        <f t="shared" si="2"/>
        <v>DIO</v>
      </c>
    </row>
    <row r="12" spans="1:25" ht="12.75" customHeight="1" x14ac:dyDescent="0.2">
      <c r="A12" s="320"/>
      <c r="B12" s="278"/>
      <c r="C12" s="203" t="s">
        <v>40</v>
      </c>
      <c r="D12" s="204"/>
      <c r="E12" s="205"/>
      <c r="F12" s="205"/>
      <c r="G12" s="206" t="s">
        <v>4</v>
      </c>
      <c r="H12" s="207" t="s">
        <v>212</v>
      </c>
      <c r="I12" s="45" t="s">
        <v>81</v>
      </c>
      <c r="J12" s="208"/>
      <c r="K12" s="40" t="s">
        <v>4</v>
      </c>
      <c r="M12" s="202"/>
      <c r="N12" s="133"/>
      <c r="O12" s="40"/>
      <c r="W12" s="3" t="str">
        <f t="shared" si="1"/>
        <v/>
      </c>
      <c r="Y12" s="17" t="str">
        <f t="shared" si="2"/>
        <v>DIO</v>
      </c>
    </row>
    <row r="13" spans="1:25" s="4" customFormat="1" x14ac:dyDescent="0.2">
      <c r="I13" s="47"/>
      <c r="J13" s="28"/>
      <c r="L13" s="40"/>
      <c r="W13" s="3" t="str">
        <f t="shared" si="1"/>
        <v/>
      </c>
      <c r="X13" s="26"/>
      <c r="Y13" s="17" t="str">
        <f t="shared" si="2"/>
        <v>X</v>
      </c>
    </row>
    <row r="14" spans="1:25" s="4" customFormat="1" ht="12.75" customHeight="1" x14ac:dyDescent="0.2">
      <c r="A14" s="321" t="s">
        <v>8</v>
      </c>
      <c r="B14" s="323" t="s">
        <v>5</v>
      </c>
      <c r="C14" s="325" t="s">
        <v>35</v>
      </c>
      <c r="D14" s="327" t="s">
        <v>7</v>
      </c>
      <c r="E14" s="328"/>
      <c r="F14" s="328"/>
      <c r="G14" s="328"/>
      <c r="H14" s="315" t="s">
        <v>0</v>
      </c>
      <c r="I14" s="329" t="s">
        <v>2</v>
      </c>
      <c r="J14" s="315" t="s">
        <v>1</v>
      </c>
      <c r="K14" s="209"/>
      <c r="L14" s="40"/>
      <c r="X14" s="26"/>
      <c r="Y14" s="17" t="str">
        <f t="shared" si="2"/>
        <v>1.O</v>
      </c>
    </row>
    <row r="15" spans="1:25" s="4" customFormat="1" ht="27" customHeight="1" x14ac:dyDescent="0.2">
      <c r="A15" s="322"/>
      <c r="B15" s="324"/>
      <c r="C15" s="326"/>
      <c r="D15" s="5" t="s">
        <v>33</v>
      </c>
      <c r="E15" s="6" t="s">
        <v>6</v>
      </c>
      <c r="F15" s="5" t="s">
        <v>34</v>
      </c>
      <c r="G15" s="7" t="s">
        <v>3</v>
      </c>
      <c r="H15" s="316"/>
      <c r="I15" s="330"/>
      <c r="J15" s="316"/>
      <c r="K15" s="209"/>
      <c r="L15" s="40"/>
      <c r="X15" s="26"/>
      <c r="Y15" s="17" t="str">
        <f t="shared" si="2"/>
        <v>X</v>
      </c>
    </row>
    <row r="16" spans="1:25" s="4" customFormat="1" ht="12.75" customHeight="1" x14ac:dyDescent="0.2">
      <c r="A16" s="318" t="s">
        <v>48</v>
      </c>
      <c r="B16" s="276" t="s">
        <v>66</v>
      </c>
      <c r="C16" s="30" t="s">
        <v>55</v>
      </c>
      <c r="D16" s="189" t="s">
        <v>4</v>
      </c>
      <c r="E16" s="190"/>
      <c r="F16" s="190"/>
      <c r="G16" s="191"/>
      <c r="H16" s="192" t="s">
        <v>213</v>
      </c>
      <c r="I16" s="193" t="s">
        <v>82</v>
      </c>
      <c r="J16" s="210"/>
      <c r="K16" s="40" t="s">
        <v>4</v>
      </c>
      <c r="L16" s="40"/>
      <c r="X16" s="26"/>
      <c r="Y16" s="17" t="str">
        <f t="shared" si="2"/>
        <v>UIO</v>
      </c>
    </row>
    <row r="17" spans="1:25" s="4" customFormat="1" x14ac:dyDescent="0.2">
      <c r="A17" s="319"/>
      <c r="B17" s="277"/>
      <c r="C17" s="31" t="s">
        <v>56</v>
      </c>
      <c r="D17" s="196"/>
      <c r="E17" s="197"/>
      <c r="F17" s="197"/>
      <c r="G17" s="198" t="s">
        <v>4</v>
      </c>
      <c r="H17" s="199" t="s">
        <v>214</v>
      </c>
      <c r="I17" s="200" t="s">
        <v>83</v>
      </c>
      <c r="J17" s="211"/>
      <c r="K17" s="40" t="s">
        <v>4</v>
      </c>
      <c r="L17" s="40"/>
      <c r="X17" s="26"/>
      <c r="Y17" s="17" t="str">
        <f t="shared" si="2"/>
        <v>UIO</v>
      </c>
    </row>
    <row r="18" spans="1:25" s="4" customFormat="1" x14ac:dyDescent="0.2">
      <c r="A18" s="319"/>
      <c r="B18" s="277"/>
      <c r="C18" s="31" t="s">
        <v>57</v>
      </c>
      <c r="D18" s="196"/>
      <c r="E18" s="197"/>
      <c r="F18" s="197"/>
      <c r="G18" s="198" t="s">
        <v>4</v>
      </c>
      <c r="H18" s="199" t="s">
        <v>215</v>
      </c>
      <c r="I18" s="200" t="s">
        <v>84</v>
      </c>
      <c r="J18" s="212"/>
      <c r="K18" s="40" t="s">
        <v>4</v>
      </c>
      <c r="L18" s="40"/>
      <c r="X18" s="26"/>
      <c r="Y18" s="17" t="str">
        <f t="shared" si="2"/>
        <v>UIO</v>
      </c>
    </row>
    <row r="19" spans="1:25" s="4" customFormat="1" x14ac:dyDescent="0.2">
      <c r="A19" s="319"/>
      <c r="B19" s="277"/>
      <c r="C19" s="32" t="s">
        <v>58</v>
      </c>
      <c r="D19" s="204"/>
      <c r="E19" s="205"/>
      <c r="F19" s="205"/>
      <c r="G19" s="206"/>
      <c r="H19" s="207"/>
      <c r="I19" s="213"/>
      <c r="J19" s="208"/>
      <c r="K19" s="40"/>
      <c r="L19" s="40"/>
      <c r="X19" s="26"/>
      <c r="Y19" s="17" t="str">
        <f t="shared" si="2"/>
        <v>UIX</v>
      </c>
    </row>
    <row r="20" spans="1:25" s="4" customFormat="1" x14ac:dyDescent="0.2">
      <c r="A20" s="319"/>
      <c r="B20" s="277"/>
      <c r="C20" s="41" t="s">
        <v>67</v>
      </c>
      <c r="D20" s="214"/>
      <c r="E20" s="215"/>
      <c r="F20" s="215"/>
      <c r="G20" s="216"/>
      <c r="H20" s="129"/>
      <c r="I20" s="43"/>
      <c r="J20" s="194"/>
      <c r="K20" s="40"/>
      <c r="L20" s="40"/>
      <c r="X20" s="26"/>
      <c r="Y20" s="17" t="str">
        <f t="shared" si="2"/>
        <v>AOX</v>
      </c>
    </row>
    <row r="21" spans="1:25" s="4" customFormat="1" x14ac:dyDescent="0.2">
      <c r="A21" s="319"/>
      <c r="B21" s="277"/>
      <c r="C21" s="31" t="s">
        <v>68</v>
      </c>
      <c r="D21" s="196"/>
      <c r="E21" s="197"/>
      <c r="F21" s="197"/>
      <c r="G21" s="198"/>
      <c r="H21" s="130"/>
      <c r="I21" s="43"/>
      <c r="J21" s="201"/>
      <c r="K21" s="40"/>
      <c r="L21" s="40"/>
      <c r="X21" s="26"/>
      <c r="Y21" s="17" t="str">
        <f t="shared" si="2"/>
        <v>AOX</v>
      </c>
    </row>
    <row r="22" spans="1:25" s="4" customFormat="1" x14ac:dyDescent="0.2">
      <c r="A22" s="319"/>
      <c r="B22" s="277"/>
      <c r="C22" s="31" t="s">
        <v>69</v>
      </c>
      <c r="D22" s="196"/>
      <c r="E22" s="197"/>
      <c r="F22" s="197"/>
      <c r="G22" s="198"/>
      <c r="H22" s="130"/>
      <c r="I22" s="43"/>
      <c r="J22" s="201"/>
      <c r="K22" s="40"/>
      <c r="L22" s="40"/>
      <c r="X22" s="26"/>
      <c r="Y22" s="17" t="str">
        <f t="shared" si="2"/>
        <v>AOX</v>
      </c>
    </row>
    <row r="23" spans="1:25" s="4" customFormat="1" x14ac:dyDescent="0.2">
      <c r="A23" s="320"/>
      <c r="B23" s="278"/>
      <c r="C23" s="32" t="s">
        <v>70</v>
      </c>
      <c r="D23" s="204"/>
      <c r="E23" s="205"/>
      <c r="F23" s="205"/>
      <c r="G23" s="206"/>
      <c r="H23" s="131"/>
      <c r="I23" s="45"/>
      <c r="J23" s="208"/>
      <c r="K23" s="40"/>
      <c r="L23" s="40"/>
      <c r="X23" s="26"/>
      <c r="Y23" s="17" t="str">
        <f t="shared" si="2"/>
        <v>AOX</v>
      </c>
    </row>
    <row r="24" spans="1:25" s="4" customFormat="1" x14ac:dyDescent="0.2">
      <c r="I24" s="47"/>
      <c r="J24" s="28"/>
      <c r="L24" s="40"/>
      <c r="W24" s="3" t="str">
        <f t="shared" ref="W24" si="3">MID(A24,14,2)</f>
        <v/>
      </c>
      <c r="X24" s="26"/>
      <c r="Y24" s="17" t="str">
        <f t="shared" si="2"/>
        <v>X</v>
      </c>
    </row>
    <row r="25" spans="1:25" s="4" customFormat="1" ht="12.75" customHeight="1" x14ac:dyDescent="0.2">
      <c r="A25" s="321" t="s">
        <v>8</v>
      </c>
      <c r="B25" s="323" t="s">
        <v>5</v>
      </c>
      <c r="C25" s="325" t="s">
        <v>50</v>
      </c>
      <c r="D25" s="327" t="s">
        <v>7</v>
      </c>
      <c r="E25" s="328"/>
      <c r="F25" s="328"/>
      <c r="G25" s="328"/>
      <c r="H25" s="315" t="s">
        <v>0</v>
      </c>
      <c r="I25" s="329" t="s">
        <v>2</v>
      </c>
      <c r="J25" s="315" t="s">
        <v>1</v>
      </c>
      <c r="K25" s="209"/>
      <c r="L25" s="40"/>
      <c r="X25" s="26"/>
      <c r="Y25" s="17" t="str">
        <f t="shared" si="2"/>
        <v>1.O</v>
      </c>
    </row>
    <row r="26" spans="1:25" s="4" customFormat="1" ht="27" customHeight="1" x14ac:dyDescent="0.2">
      <c r="A26" s="322"/>
      <c r="B26" s="324"/>
      <c r="C26" s="326"/>
      <c r="D26" s="5" t="s">
        <v>33</v>
      </c>
      <c r="E26" s="6" t="s">
        <v>6</v>
      </c>
      <c r="F26" s="5" t="s">
        <v>34</v>
      </c>
      <c r="G26" s="7" t="s">
        <v>3</v>
      </c>
      <c r="H26" s="316"/>
      <c r="I26" s="330"/>
      <c r="J26" s="316"/>
      <c r="K26" s="209"/>
      <c r="L26" s="40"/>
      <c r="X26" s="26"/>
      <c r="Y26" s="17" t="str">
        <f t="shared" si="2"/>
        <v>X</v>
      </c>
    </row>
    <row r="27" spans="1:25" s="4" customFormat="1" ht="12.75" customHeight="1" x14ac:dyDescent="0.2">
      <c r="A27" s="318" t="s">
        <v>48</v>
      </c>
      <c r="B27" s="276" t="s">
        <v>63</v>
      </c>
      <c r="C27" s="30" t="s">
        <v>55</v>
      </c>
      <c r="D27" s="189" t="s">
        <v>4</v>
      </c>
      <c r="E27" s="190"/>
      <c r="F27" s="190"/>
      <c r="G27" s="191"/>
      <c r="H27" s="192" t="s">
        <v>216</v>
      </c>
      <c r="I27" s="193" t="s">
        <v>85</v>
      </c>
      <c r="J27" s="210"/>
      <c r="K27" s="40" t="s">
        <v>4</v>
      </c>
      <c r="L27" s="40"/>
      <c r="X27" s="26"/>
      <c r="Y27" s="17" t="str">
        <f t="shared" si="2"/>
        <v>UIO</v>
      </c>
    </row>
    <row r="28" spans="1:25" s="4" customFormat="1" x14ac:dyDescent="0.2">
      <c r="A28" s="319"/>
      <c r="B28" s="277"/>
      <c r="C28" s="31" t="s">
        <v>56</v>
      </c>
      <c r="D28" s="196" t="s">
        <v>4</v>
      </c>
      <c r="E28" s="197"/>
      <c r="F28" s="197"/>
      <c r="G28" s="198"/>
      <c r="H28" s="199" t="s">
        <v>217</v>
      </c>
      <c r="I28" s="200" t="s">
        <v>86</v>
      </c>
      <c r="J28" s="211"/>
      <c r="K28" s="40" t="s">
        <v>4</v>
      </c>
      <c r="L28" s="40"/>
      <c r="X28" s="26"/>
      <c r="Y28" s="17" t="str">
        <f t="shared" si="2"/>
        <v>UIO</v>
      </c>
    </row>
    <row r="29" spans="1:25" s="4" customFormat="1" x14ac:dyDescent="0.2">
      <c r="A29" s="319"/>
      <c r="B29" s="277"/>
      <c r="C29" s="31" t="s">
        <v>57</v>
      </c>
      <c r="D29" s="196" t="s">
        <v>4</v>
      </c>
      <c r="E29" s="197"/>
      <c r="F29" s="197"/>
      <c r="G29" s="198"/>
      <c r="H29" s="199" t="s">
        <v>218</v>
      </c>
      <c r="I29" s="200" t="s">
        <v>311</v>
      </c>
      <c r="J29" s="201"/>
      <c r="K29" s="40" t="s">
        <v>4</v>
      </c>
      <c r="L29" s="40"/>
      <c r="X29" s="26"/>
      <c r="Y29" s="17" t="str">
        <f t="shared" si="2"/>
        <v>UIO</v>
      </c>
    </row>
    <row r="30" spans="1:25" s="4" customFormat="1" x14ac:dyDescent="0.2">
      <c r="A30" s="319"/>
      <c r="B30" s="277"/>
      <c r="C30" s="32" t="s">
        <v>58</v>
      </c>
      <c r="D30" s="204" t="s">
        <v>4</v>
      </c>
      <c r="E30" s="205"/>
      <c r="F30" s="205"/>
      <c r="G30" s="206"/>
      <c r="H30" s="207" t="s">
        <v>219</v>
      </c>
      <c r="I30" s="213" t="s">
        <v>87</v>
      </c>
      <c r="J30" s="208"/>
      <c r="K30" s="40" t="s">
        <v>4</v>
      </c>
      <c r="L30" s="40"/>
      <c r="X30" s="26"/>
      <c r="Y30" s="17" t="str">
        <f t="shared" si="2"/>
        <v>UIO</v>
      </c>
    </row>
    <row r="31" spans="1:25" s="4" customFormat="1" x14ac:dyDescent="0.2">
      <c r="A31" s="319"/>
      <c r="B31" s="277"/>
      <c r="C31" s="41" t="s">
        <v>59</v>
      </c>
      <c r="D31" s="214"/>
      <c r="E31" s="215"/>
      <c r="F31" s="215"/>
      <c r="G31" s="216"/>
      <c r="H31" s="129" t="s">
        <v>209</v>
      </c>
      <c r="I31" s="132" t="s">
        <v>88</v>
      </c>
      <c r="J31" s="194"/>
      <c r="K31" s="40" t="s">
        <v>4</v>
      </c>
      <c r="L31" s="40"/>
      <c r="X31" s="26"/>
      <c r="Y31" s="17" t="str">
        <f t="shared" si="2"/>
        <v>DOO</v>
      </c>
    </row>
    <row r="32" spans="1:25" s="4" customFormat="1" x14ac:dyDescent="0.2">
      <c r="A32" s="319"/>
      <c r="B32" s="277"/>
      <c r="C32" s="31" t="s">
        <v>60</v>
      </c>
      <c r="D32" s="196"/>
      <c r="E32" s="197"/>
      <c r="F32" s="197"/>
      <c r="G32" s="198"/>
      <c r="H32" s="130" t="s">
        <v>210</v>
      </c>
      <c r="I32" s="43" t="s">
        <v>89</v>
      </c>
      <c r="J32" s="201"/>
      <c r="K32" s="40" t="s">
        <v>4</v>
      </c>
      <c r="L32" s="40"/>
      <c r="X32" s="26"/>
      <c r="Y32" s="17" t="str">
        <f t="shared" si="2"/>
        <v>DOO</v>
      </c>
    </row>
    <row r="33" spans="1:25" s="4" customFormat="1" x14ac:dyDescent="0.2">
      <c r="A33" s="319"/>
      <c r="B33" s="277"/>
      <c r="C33" s="31" t="s">
        <v>61</v>
      </c>
      <c r="D33" s="196"/>
      <c r="E33" s="197"/>
      <c r="F33" s="197"/>
      <c r="G33" s="198"/>
      <c r="H33" s="130" t="s">
        <v>211</v>
      </c>
      <c r="I33" s="43" t="s">
        <v>90</v>
      </c>
      <c r="J33" s="201"/>
      <c r="K33" s="40" t="s">
        <v>4</v>
      </c>
      <c r="L33" s="40"/>
      <c r="X33" s="26"/>
      <c r="Y33" s="17" t="str">
        <f t="shared" si="2"/>
        <v>DOO</v>
      </c>
    </row>
    <row r="34" spans="1:25" s="4" customFormat="1" x14ac:dyDescent="0.2">
      <c r="A34" s="320"/>
      <c r="B34" s="278"/>
      <c r="C34" s="32" t="s">
        <v>62</v>
      </c>
      <c r="D34" s="204"/>
      <c r="E34" s="205"/>
      <c r="F34" s="205"/>
      <c r="G34" s="206"/>
      <c r="H34" s="131" t="s">
        <v>212</v>
      </c>
      <c r="I34" s="45" t="s">
        <v>91</v>
      </c>
      <c r="J34" s="208"/>
      <c r="K34" s="40" t="s">
        <v>4</v>
      </c>
      <c r="L34" s="40"/>
      <c r="X34" s="26"/>
      <c r="Y34" s="17" t="str">
        <f t="shared" si="2"/>
        <v>DOO</v>
      </c>
    </row>
    <row r="35" spans="1:25" s="4" customFormat="1" x14ac:dyDescent="0.2">
      <c r="I35" s="47"/>
      <c r="J35" s="28"/>
      <c r="L35" s="40"/>
      <c r="W35" s="3" t="str">
        <f t="shared" ref="W35" si="4">MID(A35,14,2)</f>
        <v/>
      </c>
      <c r="X35" s="26"/>
      <c r="Y35" s="17" t="str">
        <f t="shared" si="2"/>
        <v>X</v>
      </c>
    </row>
    <row r="36" spans="1:25" s="4" customFormat="1" ht="12.75" customHeight="1" x14ac:dyDescent="0.2">
      <c r="A36" s="321" t="s">
        <v>8</v>
      </c>
      <c r="B36" s="323" t="s">
        <v>5</v>
      </c>
      <c r="C36" s="325" t="s">
        <v>51</v>
      </c>
      <c r="D36" s="327" t="s">
        <v>7</v>
      </c>
      <c r="E36" s="328"/>
      <c r="F36" s="328"/>
      <c r="G36" s="328"/>
      <c r="H36" s="315" t="s">
        <v>0</v>
      </c>
      <c r="I36" s="329" t="s">
        <v>2</v>
      </c>
      <c r="J36" s="315" t="s">
        <v>1</v>
      </c>
      <c r="K36" s="209"/>
      <c r="L36" s="40"/>
      <c r="X36" s="26"/>
      <c r="Y36" s="17" t="str">
        <f t="shared" si="2"/>
        <v>1.O</v>
      </c>
    </row>
    <row r="37" spans="1:25" s="4" customFormat="1" ht="27" customHeight="1" x14ac:dyDescent="0.2">
      <c r="A37" s="322"/>
      <c r="B37" s="324"/>
      <c r="C37" s="326"/>
      <c r="D37" s="5" t="s">
        <v>33</v>
      </c>
      <c r="E37" s="6" t="s">
        <v>6</v>
      </c>
      <c r="F37" s="5" t="s">
        <v>34</v>
      </c>
      <c r="G37" s="7" t="s">
        <v>3</v>
      </c>
      <c r="H37" s="316"/>
      <c r="I37" s="330"/>
      <c r="J37" s="316"/>
      <c r="K37" s="209"/>
      <c r="L37" s="40"/>
      <c r="X37" s="26"/>
      <c r="Y37" s="17" t="str">
        <f t="shared" si="2"/>
        <v>X</v>
      </c>
    </row>
    <row r="38" spans="1:25" s="4" customFormat="1" ht="12.75" customHeight="1" x14ac:dyDescent="0.2">
      <c r="A38" s="318" t="s">
        <v>48</v>
      </c>
      <c r="B38" s="276" t="s">
        <v>64</v>
      </c>
      <c r="C38" s="30" t="s">
        <v>55</v>
      </c>
      <c r="D38" s="189" t="s">
        <v>4</v>
      </c>
      <c r="E38" s="190"/>
      <c r="F38" s="190"/>
      <c r="G38" s="191"/>
      <c r="H38" s="192" t="s">
        <v>220</v>
      </c>
      <c r="I38" s="193" t="s">
        <v>92</v>
      </c>
      <c r="J38" s="210"/>
      <c r="K38" s="40" t="s">
        <v>4</v>
      </c>
      <c r="L38" s="40"/>
      <c r="X38" s="26"/>
      <c r="Y38" s="17" t="str">
        <f t="shared" si="2"/>
        <v>UIO</v>
      </c>
    </row>
    <row r="39" spans="1:25" s="4" customFormat="1" x14ac:dyDescent="0.2">
      <c r="A39" s="319"/>
      <c r="B39" s="277"/>
      <c r="C39" s="31" t="s">
        <v>56</v>
      </c>
      <c r="D39" s="196" t="s">
        <v>4</v>
      </c>
      <c r="E39" s="197"/>
      <c r="F39" s="197"/>
      <c r="G39" s="198"/>
      <c r="H39" s="199" t="s">
        <v>221</v>
      </c>
      <c r="I39" s="200" t="s">
        <v>93</v>
      </c>
      <c r="J39" s="211"/>
      <c r="K39" s="40" t="s">
        <v>4</v>
      </c>
      <c r="L39" s="40"/>
      <c r="X39" s="26"/>
      <c r="Y39" s="17" t="str">
        <f t="shared" si="2"/>
        <v>UIO</v>
      </c>
    </row>
    <row r="40" spans="1:25" s="4" customFormat="1" x14ac:dyDescent="0.2">
      <c r="A40" s="319"/>
      <c r="B40" s="277"/>
      <c r="C40" s="31" t="s">
        <v>57</v>
      </c>
      <c r="D40" s="196"/>
      <c r="E40" s="197" t="s">
        <v>4</v>
      </c>
      <c r="F40" s="197"/>
      <c r="G40" s="198"/>
      <c r="H40" s="199" t="s">
        <v>222</v>
      </c>
      <c r="I40" s="200" t="s">
        <v>94</v>
      </c>
      <c r="J40" s="211"/>
      <c r="K40" s="40" t="s">
        <v>4</v>
      </c>
      <c r="L40" s="40"/>
      <c r="X40" s="26"/>
      <c r="Y40" s="17" t="str">
        <f t="shared" si="2"/>
        <v>UIO</v>
      </c>
    </row>
    <row r="41" spans="1:25" s="4" customFormat="1" x14ac:dyDescent="0.2">
      <c r="A41" s="319"/>
      <c r="B41" s="277"/>
      <c r="C41" s="32" t="s">
        <v>58</v>
      </c>
      <c r="D41" s="204"/>
      <c r="E41" s="205"/>
      <c r="F41" s="205"/>
      <c r="G41" s="206"/>
      <c r="H41" s="207"/>
      <c r="I41" s="213"/>
      <c r="J41" s="217"/>
      <c r="K41" s="40"/>
      <c r="L41" s="40"/>
      <c r="X41" s="26"/>
      <c r="Y41" s="17" t="str">
        <f t="shared" si="2"/>
        <v>UIX</v>
      </c>
    </row>
    <row r="42" spans="1:25" s="4" customFormat="1" x14ac:dyDescent="0.2">
      <c r="A42" s="319"/>
      <c r="B42" s="277"/>
      <c r="C42" s="41" t="s">
        <v>59</v>
      </c>
      <c r="D42" s="214"/>
      <c r="E42" s="215"/>
      <c r="F42" s="215"/>
      <c r="G42" s="216"/>
      <c r="H42" s="129"/>
      <c r="I42" s="43"/>
      <c r="J42" s="194"/>
      <c r="K42" s="40"/>
      <c r="L42" s="40"/>
      <c r="X42" s="26"/>
      <c r="Y42" s="17" t="str">
        <f t="shared" si="2"/>
        <v>DOX</v>
      </c>
    </row>
    <row r="43" spans="1:25" s="4" customFormat="1" x14ac:dyDescent="0.2">
      <c r="A43" s="319"/>
      <c r="B43" s="277"/>
      <c r="C43" s="31" t="s">
        <v>60</v>
      </c>
      <c r="D43" s="196"/>
      <c r="E43" s="197"/>
      <c r="F43" s="197"/>
      <c r="G43" s="198"/>
      <c r="H43" s="130"/>
      <c r="I43" s="43"/>
      <c r="J43" s="201"/>
      <c r="K43" s="40"/>
      <c r="L43" s="40"/>
      <c r="X43" s="26"/>
      <c r="Y43" s="17" t="str">
        <f t="shared" si="2"/>
        <v>DOX</v>
      </c>
    </row>
    <row r="44" spans="1:25" s="4" customFormat="1" x14ac:dyDescent="0.2">
      <c r="A44" s="319"/>
      <c r="B44" s="277"/>
      <c r="C44" s="31" t="s">
        <v>61</v>
      </c>
      <c r="D44" s="196"/>
      <c r="E44" s="197"/>
      <c r="F44" s="197"/>
      <c r="G44" s="198"/>
      <c r="H44" s="130"/>
      <c r="I44" s="43"/>
      <c r="J44" s="201"/>
      <c r="K44" s="40"/>
      <c r="L44" s="40"/>
      <c r="X44" s="26"/>
      <c r="Y44" s="17" t="str">
        <f t="shared" si="2"/>
        <v>DOX</v>
      </c>
    </row>
    <row r="45" spans="1:25" s="4" customFormat="1" x14ac:dyDescent="0.2">
      <c r="A45" s="320"/>
      <c r="B45" s="278"/>
      <c r="C45" s="32" t="s">
        <v>62</v>
      </c>
      <c r="D45" s="204"/>
      <c r="E45" s="205"/>
      <c r="F45" s="205"/>
      <c r="G45" s="206"/>
      <c r="H45" s="131"/>
      <c r="I45" s="45"/>
      <c r="J45" s="208"/>
      <c r="K45" s="40"/>
      <c r="L45" s="40"/>
      <c r="X45" s="26"/>
      <c r="Y45" s="17" t="str">
        <f t="shared" si="2"/>
        <v>DOX</v>
      </c>
    </row>
    <row r="46" spans="1:25" s="4" customFormat="1" x14ac:dyDescent="0.2">
      <c r="I46" s="47"/>
      <c r="J46" s="28"/>
      <c r="L46" s="40"/>
      <c r="W46" s="3" t="str">
        <f t="shared" ref="W46" si="5">MID(A46,14,2)</f>
        <v/>
      </c>
      <c r="X46" s="26"/>
      <c r="Y46" s="17" t="str">
        <f t="shared" si="2"/>
        <v>X</v>
      </c>
    </row>
    <row r="47" spans="1:25" s="4" customFormat="1" ht="12.75" customHeight="1" x14ac:dyDescent="0.2">
      <c r="A47" s="321" t="s">
        <v>8</v>
      </c>
      <c r="B47" s="323" t="s">
        <v>5</v>
      </c>
      <c r="C47" s="325" t="s">
        <v>53</v>
      </c>
      <c r="D47" s="327" t="s">
        <v>7</v>
      </c>
      <c r="E47" s="328"/>
      <c r="F47" s="328"/>
      <c r="G47" s="328"/>
      <c r="H47" s="315" t="s">
        <v>0</v>
      </c>
      <c r="I47" s="329" t="s">
        <v>2</v>
      </c>
      <c r="J47" s="315" t="s">
        <v>1</v>
      </c>
      <c r="K47" s="209"/>
      <c r="L47" s="40"/>
      <c r="X47" s="26"/>
      <c r="Y47" s="17" t="str">
        <f t="shared" si="2"/>
        <v>2.O</v>
      </c>
    </row>
    <row r="48" spans="1:25" s="4" customFormat="1" ht="27" customHeight="1" x14ac:dyDescent="0.2">
      <c r="A48" s="322"/>
      <c r="B48" s="324"/>
      <c r="C48" s="326"/>
      <c r="D48" s="5" t="s">
        <v>33</v>
      </c>
      <c r="E48" s="6" t="s">
        <v>6</v>
      </c>
      <c r="F48" s="5" t="s">
        <v>34</v>
      </c>
      <c r="G48" s="7" t="s">
        <v>3</v>
      </c>
      <c r="H48" s="316"/>
      <c r="I48" s="330"/>
      <c r="J48" s="316"/>
      <c r="K48" s="209"/>
      <c r="L48" s="40"/>
      <c r="X48" s="26"/>
      <c r="Y48" s="17" t="str">
        <f t="shared" si="2"/>
        <v>X</v>
      </c>
    </row>
    <row r="49" spans="1:25" s="4" customFormat="1" ht="12.75" customHeight="1" x14ac:dyDescent="0.2">
      <c r="A49" s="318" t="s">
        <v>48</v>
      </c>
      <c r="B49" s="276" t="s">
        <v>65</v>
      </c>
      <c r="C49" s="30" t="s">
        <v>55</v>
      </c>
      <c r="D49" s="189"/>
      <c r="E49" s="190"/>
      <c r="F49" s="190"/>
      <c r="G49" s="191" t="s">
        <v>4</v>
      </c>
      <c r="H49" s="192" t="s">
        <v>223</v>
      </c>
      <c r="I49" s="193" t="s">
        <v>95</v>
      </c>
      <c r="J49" s="218" t="s">
        <v>71</v>
      </c>
      <c r="K49" s="40" t="s">
        <v>4</v>
      </c>
      <c r="L49" s="40"/>
      <c r="X49" s="26"/>
      <c r="Y49" s="17" t="str">
        <f t="shared" si="2"/>
        <v>UIO</v>
      </c>
    </row>
    <row r="50" spans="1:25" s="4" customFormat="1" x14ac:dyDescent="0.2">
      <c r="A50" s="319"/>
      <c r="B50" s="277"/>
      <c r="C50" s="31" t="s">
        <v>56</v>
      </c>
      <c r="D50" s="196"/>
      <c r="E50" s="197"/>
      <c r="F50" s="197"/>
      <c r="G50" s="198" t="s">
        <v>4</v>
      </c>
      <c r="H50" s="199" t="s">
        <v>224</v>
      </c>
      <c r="I50" s="200" t="s">
        <v>96</v>
      </c>
      <c r="J50" s="219" t="s">
        <v>71</v>
      </c>
      <c r="K50" s="40" t="s">
        <v>4</v>
      </c>
      <c r="L50" s="220"/>
      <c r="X50" s="26"/>
      <c r="Y50" s="17" t="str">
        <f t="shared" si="2"/>
        <v>UIO</v>
      </c>
    </row>
    <row r="51" spans="1:25" s="4" customFormat="1" x14ac:dyDescent="0.2">
      <c r="A51" s="319"/>
      <c r="B51" s="277"/>
      <c r="C51" s="31" t="s">
        <v>57</v>
      </c>
      <c r="D51" s="196"/>
      <c r="E51" s="197"/>
      <c r="F51" s="197"/>
      <c r="G51" s="198" t="s">
        <v>4</v>
      </c>
      <c r="H51" s="199" t="s">
        <v>225</v>
      </c>
      <c r="I51" s="200" t="s">
        <v>97</v>
      </c>
      <c r="J51" s="219" t="s">
        <v>71</v>
      </c>
      <c r="K51" s="40" t="s">
        <v>4</v>
      </c>
      <c r="L51" s="220"/>
      <c r="X51" s="26"/>
      <c r="Y51" s="17" t="str">
        <f t="shared" si="2"/>
        <v>UIO</v>
      </c>
    </row>
    <row r="52" spans="1:25" s="4" customFormat="1" x14ac:dyDescent="0.2">
      <c r="A52" s="319"/>
      <c r="B52" s="277"/>
      <c r="C52" s="32" t="s">
        <v>58</v>
      </c>
      <c r="D52" s="204"/>
      <c r="E52" s="205"/>
      <c r="F52" s="205"/>
      <c r="G52" s="206"/>
      <c r="H52" s="221"/>
      <c r="I52" s="222"/>
      <c r="J52" s="223"/>
      <c r="K52" s="40"/>
      <c r="L52" s="40"/>
      <c r="X52" s="26"/>
      <c r="Y52" s="17" t="str">
        <f t="shared" si="2"/>
        <v>UIX</v>
      </c>
    </row>
    <row r="53" spans="1:25" s="4" customFormat="1" x14ac:dyDescent="0.2">
      <c r="A53" s="319"/>
      <c r="B53" s="277"/>
      <c r="C53" s="41" t="s">
        <v>59</v>
      </c>
      <c r="D53" s="214"/>
      <c r="E53" s="215"/>
      <c r="F53" s="215"/>
      <c r="G53" s="216"/>
      <c r="H53" s="224" t="s">
        <v>226</v>
      </c>
      <c r="I53" s="43" t="s">
        <v>98</v>
      </c>
      <c r="J53" s="225" t="s">
        <v>71</v>
      </c>
      <c r="K53" s="40" t="s">
        <v>4</v>
      </c>
      <c r="L53" s="40"/>
      <c r="X53" s="26"/>
      <c r="Y53" s="17" t="str">
        <f t="shared" si="2"/>
        <v>DOO</v>
      </c>
    </row>
    <row r="54" spans="1:25" s="4" customFormat="1" x14ac:dyDescent="0.2">
      <c r="A54" s="319"/>
      <c r="B54" s="277"/>
      <c r="C54" s="31" t="s">
        <v>60</v>
      </c>
      <c r="D54" s="196"/>
      <c r="E54" s="197"/>
      <c r="F54" s="197"/>
      <c r="G54" s="198"/>
      <c r="H54" s="226"/>
      <c r="I54" s="43"/>
      <c r="J54" s="201"/>
      <c r="K54" s="40"/>
      <c r="L54" s="40"/>
      <c r="X54" s="26"/>
      <c r="Y54" s="17" t="str">
        <f t="shared" si="2"/>
        <v>DOX</v>
      </c>
    </row>
    <row r="55" spans="1:25" s="4" customFormat="1" x14ac:dyDescent="0.2">
      <c r="A55" s="319"/>
      <c r="B55" s="277"/>
      <c r="C55" s="31" t="s">
        <v>61</v>
      </c>
      <c r="D55" s="196"/>
      <c r="E55" s="197"/>
      <c r="F55" s="197"/>
      <c r="G55" s="198"/>
      <c r="H55" s="226"/>
      <c r="I55" s="43"/>
      <c r="J55" s="201"/>
      <c r="K55" s="40"/>
      <c r="L55" s="40"/>
      <c r="X55" s="26"/>
      <c r="Y55" s="17" t="str">
        <f t="shared" si="2"/>
        <v>DOX</v>
      </c>
    </row>
    <row r="56" spans="1:25" s="4" customFormat="1" x14ac:dyDescent="0.2">
      <c r="A56" s="320"/>
      <c r="B56" s="278"/>
      <c r="C56" s="32" t="s">
        <v>62</v>
      </c>
      <c r="D56" s="204"/>
      <c r="E56" s="205"/>
      <c r="F56" s="205"/>
      <c r="G56" s="206"/>
      <c r="H56" s="227"/>
      <c r="I56" s="45"/>
      <c r="J56" s="208"/>
      <c r="K56" s="40"/>
      <c r="L56" s="40"/>
      <c r="X56" s="26"/>
      <c r="Y56" s="17" t="str">
        <f t="shared" si="2"/>
        <v>DOX</v>
      </c>
    </row>
    <row r="57" spans="1:25" s="4" customFormat="1" x14ac:dyDescent="0.2">
      <c r="I57" s="47"/>
      <c r="J57" s="28"/>
      <c r="L57" s="40"/>
      <c r="W57" s="3" t="str">
        <f t="shared" ref="W57" si="6">MID(A57,14,2)</f>
        <v/>
      </c>
      <c r="X57" s="26"/>
      <c r="Y57" s="17" t="str">
        <f t="shared" si="2"/>
        <v>X</v>
      </c>
    </row>
    <row r="58" spans="1:25" s="4" customFormat="1" ht="12.75" customHeight="1" x14ac:dyDescent="0.2">
      <c r="A58" s="322" t="s">
        <v>8</v>
      </c>
      <c r="B58" s="323" t="s">
        <v>5</v>
      </c>
      <c r="C58" s="325" t="s">
        <v>54</v>
      </c>
      <c r="D58" s="334" t="s">
        <v>7</v>
      </c>
      <c r="E58" s="335"/>
      <c r="F58" s="335"/>
      <c r="G58" s="336"/>
      <c r="H58" s="315" t="s">
        <v>0</v>
      </c>
      <c r="I58" s="329" t="s">
        <v>2</v>
      </c>
      <c r="J58" s="315" t="s">
        <v>1</v>
      </c>
      <c r="K58" s="209"/>
      <c r="L58" s="40"/>
      <c r="X58" s="26"/>
      <c r="Y58" s="17" t="str">
        <f t="shared" si="2"/>
        <v>2.O</v>
      </c>
    </row>
    <row r="59" spans="1:25" s="4" customFormat="1" ht="27" customHeight="1" x14ac:dyDescent="0.2">
      <c r="A59" s="331"/>
      <c r="B59" s="332"/>
      <c r="C59" s="333"/>
      <c r="D59" s="5" t="s">
        <v>33</v>
      </c>
      <c r="E59" s="6" t="s">
        <v>6</v>
      </c>
      <c r="F59" s="5" t="s">
        <v>34</v>
      </c>
      <c r="G59" s="7" t="s">
        <v>3</v>
      </c>
      <c r="H59" s="316"/>
      <c r="I59" s="330"/>
      <c r="J59" s="316"/>
      <c r="K59" s="209"/>
      <c r="L59" s="40"/>
      <c r="X59" s="26"/>
      <c r="Y59" s="17" t="str">
        <f t="shared" si="2"/>
        <v>X</v>
      </c>
    </row>
    <row r="60" spans="1:25" s="4" customFormat="1" ht="12.75" customHeight="1" x14ac:dyDescent="0.2">
      <c r="A60" s="318" t="s">
        <v>48</v>
      </c>
      <c r="B60" s="276" t="s">
        <v>73</v>
      </c>
      <c r="C60" s="30" t="s">
        <v>55</v>
      </c>
      <c r="D60" s="189"/>
      <c r="E60" s="190"/>
      <c r="F60" s="190"/>
      <c r="G60" s="191"/>
      <c r="H60" s="192"/>
      <c r="I60" s="193"/>
      <c r="J60" s="228"/>
      <c r="K60" s="40"/>
      <c r="L60" s="40"/>
      <c r="X60" s="26"/>
      <c r="Y60" s="17" t="str">
        <f t="shared" si="2"/>
        <v>UIX</v>
      </c>
    </row>
    <row r="61" spans="1:25" s="4" customFormat="1" x14ac:dyDescent="0.2">
      <c r="A61" s="319"/>
      <c r="B61" s="277"/>
      <c r="C61" s="31" t="s">
        <v>56</v>
      </c>
      <c r="D61" s="196"/>
      <c r="E61" s="197"/>
      <c r="F61" s="197"/>
      <c r="G61" s="198"/>
      <c r="H61" s="199"/>
      <c r="I61" s="200"/>
      <c r="J61" s="201"/>
      <c r="K61" s="40"/>
      <c r="L61" s="40"/>
      <c r="X61" s="26"/>
      <c r="Y61" s="17" t="str">
        <f t="shared" si="2"/>
        <v>UIX</v>
      </c>
    </row>
    <row r="62" spans="1:25" s="4" customFormat="1" x14ac:dyDescent="0.2">
      <c r="A62" s="319"/>
      <c r="B62" s="277"/>
      <c r="C62" s="31" t="s">
        <v>57</v>
      </c>
      <c r="D62" s="196"/>
      <c r="E62" s="197"/>
      <c r="F62" s="197"/>
      <c r="G62" s="198"/>
      <c r="H62" s="199"/>
      <c r="I62" s="200"/>
      <c r="J62" s="201"/>
      <c r="K62" s="40"/>
      <c r="L62" s="40"/>
      <c r="X62" s="26"/>
      <c r="Y62" s="17" t="str">
        <f t="shared" si="2"/>
        <v>UIX</v>
      </c>
    </row>
    <row r="63" spans="1:25" s="4" customFormat="1" x14ac:dyDescent="0.2">
      <c r="A63" s="319"/>
      <c r="B63" s="277"/>
      <c r="C63" s="32" t="s">
        <v>58</v>
      </c>
      <c r="D63" s="204"/>
      <c r="E63" s="205"/>
      <c r="F63" s="205"/>
      <c r="G63" s="206"/>
      <c r="H63" s="207"/>
      <c r="I63" s="213"/>
      <c r="J63" s="208"/>
      <c r="K63" s="40"/>
      <c r="L63" s="40"/>
      <c r="X63" s="26"/>
      <c r="Y63" s="17" t="str">
        <f t="shared" si="2"/>
        <v>UIX</v>
      </c>
    </row>
    <row r="64" spans="1:25" s="4" customFormat="1" x14ac:dyDescent="0.2">
      <c r="A64" s="319"/>
      <c r="B64" s="277"/>
      <c r="C64" s="41" t="s">
        <v>59</v>
      </c>
      <c r="D64" s="214"/>
      <c r="E64" s="215"/>
      <c r="F64" s="215"/>
      <c r="G64" s="216"/>
      <c r="H64" s="129"/>
      <c r="I64" s="43"/>
      <c r="J64" s="194"/>
      <c r="K64" s="40"/>
      <c r="L64" s="40"/>
      <c r="X64" s="26"/>
      <c r="Y64" s="17" t="str">
        <f t="shared" si="2"/>
        <v>DOX</v>
      </c>
    </row>
    <row r="65" spans="1:25" s="4" customFormat="1" x14ac:dyDescent="0.2">
      <c r="A65" s="319"/>
      <c r="B65" s="277"/>
      <c r="C65" s="31" t="s">
        <v>60</v>
      </c>
      <c r="D65" s="196"/>
      <c r="E65" s="197"/>
      <c r="F65" s="197"/>
      <c r="G65" s="198"/>
      <c r="H65" s="130"/>
      <c r="I65" s="43"/>
      <c r="J65" s="201"/>
      <c r="K65" s="40"/>
      <c r="L65" s="40"/>
      <c r="X65" s="26"/>
      <c r="Y65" s="17" t="str">
        <f t="shared" si="2"/>
        <v>DOX</v>
      </c>
    </row>
    <row r="66" spans="1:25" s="4" customFormat="1" x14ac:dyDescent="0.2">
      <c r="A66" s="319"/>
      <c r="B66" s="277"/>
      <c r="C66" s="31" t="s">
        <v>61</v>
      </c>
      <c r="D66" s="196"/>
      <c r="E66" s="197"/>
      <c r="F66" s="197"/>
      <c r="G66" s="198"/>
      <c r="H66" s="130"/>
      <c r="I66" s="43"/>
      <c r="J66" s="201"/>
      <c r="K66" s="40"/>
      <c r="L66" s="40"/>
      <c r="X66" s="26"/>
      <c r="Y66" s="17" t="str">
        <f t="shared" si="2"/>
        <v>DOX</v>
      </c>
    </row>
    <row r="67" spans="1:25" s="4" customFormat="1" x14ac:dyDescent="0.2">
      <c r="A67" s="320"/>
      <c r="B67" s="278"/>
      <c r="C67" s="32" t="s">
        <v>62</v>
      </c>
      <c r="D67" s="204"/>
      <c r="E67" s="205"/>
      <c r="F67" s="205"/>
      <c r="G67" s="206"/>
      <c r="H67" s="131"/>
      <c r="I67" s="45"/>
      <c r="J67" s="208"/>
      <c r="K67" s="40"/>
      <c r="L67" s="40"/>
      <c r="X67" s="26"/>
      <c r="Y67" s="17" t="str">
        <f t="shared" si="2"/>
        <v>DOX</v>
      </c>
    </row>
    <row r="68" spans="1:25" s="4" customFormat="1" x14ac:dyDescent="0.2">
      <c r="H68" s="33"/>
      <c r="I68" s="47"/>
      <c r="J68" s="28"/>
      <c r="L68" s="40"/>
      <c r="X68" s="26"/>
      <c r="Y68" s="17" t="str">
        <f t="shared" si="2"/>
        <v>X</v>
      </c>
    </row>
    <row r="69" spans="1:25" x14ac:dyDescent="0.2">
      <c r="H69" s="3"/>
    </row>
    <row r="70" spans="1:25" x14ac:dyDescent="0.2">
      <c r="A70" s="11"/>
      <c r="B70" s="27" t="s">
        <v>19</v>
      </c>
      <c r="C70" s="229" t="s">
        <v>9</v>
      </c>
      <c r="D70" s="23" t="s">
        <v>10</v>
      </c>
      <c r="E70" s="24"/>
      <c r="F70" s="24"/>
      <c r="G70" s="24"/>
      <c r="H70" s="230"/>
      <c r="J70" s="49"/>
      <c r="K70" s="134"/>
    </row>
    <row r="71" spans="1:25" x14ac:dyDescent="0.2">
      <c r="A71" s="11"/>
      <c r="B71" s="291">
        <f>SUM(C71:C75)</f>
        <v>5</v>
      </c>
      <c r="C71" s="231">
        <f>COUNTIF(B14:B68,"=eBM-800*")</f>
        <v>0</v>
      </c>
      <c r="D71" s="23" t="s">
        <v>42</v>
      </c>
      <c r="E71" s="24"/>
      <c r="F71" s="24"/>
      <c r="G71" s="24"/>
      <c r="H71" s="25">
        <f>5*C71</f>
        <v>0</v>
      </c>
      <c r="I71" s="46" t="s">
        <v>11</v>
      </c>
      <c r="J71" s="49"/>
      <c r="K71" s="134"/>
    </row>
    <row r="72" spans="1:25" x14ac:dyDescent="0.2">
      <c r="A72" s="11"/>
      <c r="B72" s="292"/>
      <c r="C72" s="231">
        <f>COUNTIF(B14:B69,"=eBM-D800*")</f>
        <v>0</v>
      </c>
      <c r="D72" s="20" t="s">
        <v>43</v>
      </c>
      <c r="H72" s="18">
        <f>5*C72</f>
        <v>0</v>
      </c>
      <c r="I72" s="46" t="s">
        <v>11</v>
      </c>
    </row>
    <row r="73" spans="1:25" x14ac:dyDescent="0.2">
      <c r="A73" s="11"/>
      <c r="B73" s="292"/>
      <c r="C73" s="231">
        <f>COUNTIF(B14:B68,"=eBM-440*")</f>
        <v>1</v>
      </c>
      <c r="D73" s="20" t="s">
        <v>44</v>
      </c>
      <c r="H73" s="18">
        <f>5*C73</f>
        <v>5</v>
      </c>
      <c r="I73" s="46" t="s">
        <v>11</v>
      </c>
    </row>
    <row r="74" spans="1:25" x14ac:dyDescent="0.2">
      <c r="A74" s="11"/>
      <c r="B74" s="292"/>
      <c r="C74" s="231">
        <f>COUNTIF(B2:B68,"=eBM-404*")</f>
        <v>4</v>
      </c>
      <c r="D74" s="20" t="s">
        <v>45</v>
      </c>
      <c r="H74" s="18">
        <f>5*C74</f>
        <v>20</v>
      </c>
      <c r="I74" s="46" t="s">
        <v>11</v>
      </c>
    </row>
    <row r="75" spans="1:25" x14ac:dyDescent="0.2">
      <c r="A75" s="11"/>
      <c r="B75" s="293"/>
      <c r="C75" s="232">
        <f>COUNTIF(B14:B68,"=eBM-D400R4*")</f>
        <v>0</v>
      </c>
      <c r="D75" s="21" t="s">
        <v>52</v>
      </c>
      <c r="E75" s="1"/>
      <c r="F75" s="1"/>
      <c r="G75" s="1"/>
      <c r="H75" s="19">
        <f>5*C75</f>
        <v>0</v>
      </c>
      <c r="I75" s="46" t="s">
        <v>11</v>
      </c>
    </row>
    <row r="76" spans="1:25" x14ac:dyDescent="0.2">
      <c r="A76" s="11"/>
      <c r="B76" s="9"/>
      <c r="C76" s="232">
        <v>1</v>
      </c>
      <c r="D76" s="22" t="s">
        <v>46</v>
      </c>
      <c r="E76" s="1"/>
      <c r="F76" s="1"/>
      <c r="G76" s="1"/>
      <c r="H76" s="19">
        <f>6*C76</f>
        <v>6</v>
      </c>
      <c r="I76" s="46" t="s">
        <v>11</v>
      </c>
    </row>
    <row r="77" spans="1:25" x14ac:dyDescent="0.2">
      <c r="A77" s="10"/>
      <c r="B77" s="10"/>
      <c r="G77" s="34" t="s">
        <v>41</v>
      </c>
      <c r="H77" s="2">
        <f>SUM(H70:H76)</f>
        <v>31</v>
      </c>
      <c r="I77" s="48" t="s">
        <v>11</v>
      </c>
      <c r="J77" s="233"/>
      <c r="K77" s="234"/>
    </row>
    <row r="78" spans="1:25" x14ac:dyDescent="0.2">
      <c r="A78" s="10"/>
      <c r="B78" s="10"/>
      <c r="D78" s="306"/>
      <c r="E78" s="306"/>
      <c r="J78" s="49"/>
    </row>
    <row r="79" spans="1:25" x14ac:dyDescent="0.2">
      <c r="B79" s="307" t="s">
        <v>16</v>
      </c>
      <c r="C79" s="35">
        <f>(COUNTIF(Y:Y,"=AIO"))+(COUNTIF(Y:Y,"=UIO"))</f>
        <v>13</v>
      </c>
      <c r="D79" s="36" t="s">
        <v>32</v>
      </c>
      <c r="E79" s="310">
        <f>SUM(C79:C82)</f>
        <v>26</v>
      </c>
      <c r="H79" s="3"/>
      <c r="I79" s="3"/>
      <c r="J79" s="3"/>
      <c r="K79" s="3"/>
    </row>
    <row r="80" spans="1:25" x14ac:dyDescent="0.2">
      <c r="B80" s="308"/>
      <c r="C80" s="235">
        <f>COUNTIF(Y:Y,"=DIO")</f>
        <v>8</v>
      </c>
      <c r="D80" s="37" t="s">
        <v>3</v>
      </c>
      <c r="E80" s="310"/>
      <c r="H80" s="3"/>
      <c r="I80" s="3"/>
      <c r="J80" s="3"/>
      <c r="K80" s="3"/>
      <c r="Y80" s="3"/>
    </row>
    <row r="81" spans="2:25" x14ac:dyDescent="0.2">
      <c r="B81" s="308"/>
      <c r="C81" s="235">
        <f>COUNTIF(Y:Y,"=AOO")</f>
        <v>0</v>
      </c>
      <c r="D81" s="37" t="s">
        <v>17</v>
      </c>
      <c r="E81" s="310"/>
      <c r="H81" s="3"/>
      <c r="I81" s="3"/>
      <c r="J81" s="3"/>
      <c r="K81" s="3"/>
      <c r="Y81" s="3"/>
    </row>
    <row r="82" spans="2:25" x14ac:dyDescent="0.2">
      <c r="B82" s="309"/>
      <c r="C82" s="38">
        <f>COUNTIF(Y:Y,"=ReO")+COUNTIF(Y:Y,"=DOO")+COUNTIF(Y:Y,"=RDO")</f>
        <v>5</v>
      </c>
      <c r="D82" s="39" t="s">
        <v>12</v>
      </c>
      <c r="E82" s="310"/>
      <c r="H82" s="3"/>
      <c r="I82" s="3"/>
      <c r="J82" s="3"/>
      <c r="K82" s="3"/>
      <c r="Y82" s="3"/>
    </row>
    <row r="83" spans="2:25" x14ac:dyDescent="0.2">
      <c r="B83" s="311" t="s">
        <v>18</v>
      </c>
      <c r="C83" s="12">
        <f>(COUNTIF(Y:Y,"=AIX"))+(COUNTIF(Y:Y,"=UIX"))</f>
        <v>7</v>
      </c>
      <c r="D83" s="13" t="s">
        <v>32</v>
      </c>
      <c r="E83" s="314">
        <f>SUM(C83:C86)</f>
        <v>22</v>
      </c>
      <c r="F83" s="303">
        <f>C83/(C83+C79)</f>
        <v>0.35</v>
      </c>
      <c r="G83" s="303"/>
      <c r="H83" s="3"/>
      <c r="L83" s="3"/>
      <c r="Y83" s="3"/>
    </row>
    <row r="84" spans="2:25" x14ac:dyDescent="0.2">
      <c r="B84" s="312"/>
      <c r="C84" s="236">
        <f>COUNTIF(Y:Y,"=DIX")</f>
        <v>0</v>
      </c>
      <c r="D84" s="14" t="s">
        <v>3</v>
      </c>
      <c r="E84" s="314"/>
      <c r="F84" s="304">
        <f>C84/(C84+C80)</f>
        <v>0</v>
      </c>
      <c r="G84" s="304"/>
      <c r="H84" s="3"/>
      <c r="L84" s="3"/>
      <c r="Y84" s="3"/>
    </row>
    <row r="85" spans="2:25" x14ac:dyDescent="0.2">
      <c r="B85" s="312"/>
      <c r="C85" s="236">
        <f>COUNTIF(Y:Y,"=AOX")</f>
        <v>4</v>
      </c>
      <c r="D85" s="14" t="s">
        <v>17</v>
      </c>
      <c r="E85" s="314"/>
      <c r="F85" s="304">
        <f>C85/(C85+C81)</f>
        <v>1</v>
      </c>
      <c r="G85" s="304"/>
      <c r="H85" s="3"/>
      <c r="L85" s="3"/>
      <c r="Y85" s="3"/>
    </row>
    <row r="86" spans="2:25" x14ac:dyDescent="0.2">
      <c r="B86" s="313"/>
      <c r="C86" s="15">
        <f>COUNTIF(Y:Y,"=ReX")+COUNTIF(Y:Y,"=DOX")+COUNTIF(Y:Y,"=RDX")</f>
        <v>11</v>
      </c>
      <c r="D86" s="16" t="s">
        <v>12</v>
      </c>
      <c r="E86" s="314"/>
      <c r="F86" s="304">
        <f>C86/(C86+C82)</f>
        <v>0.6875</v>
      </c>
      <c r="G86" s="304"/>
      <c r="H86" s="3"/>
      <c r="L86" s="3"/>
      <c r="Y86" s="3"/>
    </row>
    <row r="87" spans="2:25" x14ac:dyDescent="0.2">
      <c r="B87" s="2" t="s">
        <v>19</v>
      </c>
      <c r="C87" s="2">
        <f>SUM(C79:C86)</f>
        <v>48</v>
      </c>
      <c r="D87" s="2" t="s">
        <v>14</v>
      </c>
      <c r="H87" s="3"/>
      <c r="L87" s="3"/>
      <c r="Y87" s="3"/>
    </row>
    <row r="88" spans="2:25" x14ac:dyDescent="0.2">
      <c r="B88" s="34" t="s">
        <v>16</v>
      </c>
      <c r="C88" s="3">
        <f>SUM(C79:C82)</f>
        <v>26</v>
      </c>
      <c r="D88" s="3" t="s">
        <v>14</v>
      </c>
    </row>
    <row r="89" spans="2:25" x14ac:dyDescent="0.2">
      <c r="B89" s="34" t="s">
        <v>18</v>
      </c>
      <c r="C89" s="3">
        <f>C87-C88</f>
        <v>22</v>
      </c>
      <c r="D89" s="3" t="s">
        <v>14</v>
      </c>
      <c r="F89" s="305">
        <f>C89/(C89+C87)</f>
        <v>0.31428571428571428</v>
      </c>
      <c r="G89" s="305"/>
      <c r="H89" s="135"/>
    </row>
  </sheetData>
  <mergeCells count="67">
    <mergeCell ref="D58:G58"/>
    <mergeCell ref="H58:H59"/>
    <mergeCell ref="I58:I59"/>
    <mergeCell ref="J58:J59"/>
    <mergeCell ref="A60:A67"/>
    <mergeCell ref="B60:B67"/>
    <mergeCell ref="A49:A56"/>
    <mergeCell ref="B49:B56"/>
    <mergeCell ref="A58:A59"/>
    <mergeCell ref="B58:B59"/>
    <mergeCell ref="C58:C59"/>
    <mergeCell ref="I36:I37"/>
    <mergeCell ref="J36:J37"/>
    <mergeCell ref="A38:A45"/>
    <mergeCell ref="B38:B45"/>
    <mergeCell ref="A47:A48"/>
    <mergeCell ref="B47:B48"/>
    <mergeCell ref="C47:C48"/>
    <mergeCell ref="D47:G47"/>
    <mergeCell ref="H47:H48"/>
    <mergeCell ref="I47:I48"/>
    <mergeCell ref="A36:A37"/>
    <mergeCell ref="B36:B37"/>
    <mergeCell ref="C36:C37"/>
    <mergeCell ref="D36:G36"/>
    <mergeCell ref="H36:H37"/>
    <mergeCell ref="J47:J48"/>
    <mergeCell ref="I25:I26"/>
    <mergeCell ref="J25:J26"/>
    <mergeCell ref="A27:A34"/>
    <mergeCell ref="B27:B34"/>
    <mergeCell ref="A25:A26"/>
    <mergeCell ref="B25:B26"/>
    <mergeCell ref="C25:C26"/>
    <mergeCell ref="D25:G25"/>
    <mergeCell ref="H25:H26"/>
    <mergeCell ref="I14:I15"/>
    <mergeCell ref="J14:J15"/>
    <mergeCell ref="A16:A23"/>
    <mergeCell ref="B16:B23"/>
    <mergeCell ref="A14:A15"/>
    <mergeCell ref="B14:B15"/>
    <mergeCell ref="C14:C15"/>
    <mergeCell ref="D14:G14"/>
    <mergeCell ref="H14:H15"/>
    <mergeCell ref="J3:J4"/>
    <mergeCell ref="K3:K4"/>
    <mergeCell ref="L3:L4"/>
    <mergeCell ref="A5:A12"/>
    <mergeCell ref="B5:B12"/>
    <mergeCell ref="A3:A4"/>
    <mergeCell ref="B3:B4"/>
    <mergeCell ref="C3:C4"/>
    <mergeCell ref="D3:G3"/>
    <mergeCell ref="H3:H4"/>
    <mergeCell ref="I3:I4"/>
    <mergeCell ref="B71:B75"/>
    <mergeCell ref="D78:E78"/>
    <mergeCell ref="B79:B82"/>
    <mergeCell ref="E79:E82"/>
    <mergeCell ref="B83:B86"/>
    <mergeCell ref="E83:E86"/>
    <mergeCell ref="F83:G83"/>
    <mergeCell ref="F84:G84"/>
    <mergeCell ref="F85:G85"/>
    <mergeCell ref="F86:G86"/>
    <mergeCell ref="F89:G89"/>
  </mergeCells>
  <conditionalFormatting sqref="C1:C2 C68:C90 C99:C1048576">
    <cfRule type="expression" dxfId="202" priority="58">
      <formula>C1=0</formula>
    </cfRule>
    <cfRule type="expression" dxfId="201" priority="59">
      <formula>I1="Popis signálu"</formula>
    </cfRule>
    <cfRule type="expression" dxfId="200" priority="60">
      <formula>I1&lt;&gt;0</formula>
    </cfRule>
    <cfRule type="expression" dxfId="199" priority="61">
      <formula>I1=0</formula>
    </cfRule>
  </conditionalFormatting>
  <conditionalFormatting sqref="C46">
    <cfRule type="expression" dxfId="198" priority="53">
      <formula>C46=0</formula>
    </cfRule>
    <cfRule type="expression" dxfId="197" priority="54">
      <formula>I46="Popis signálu"</formula>
    </cfRule>
    <cfRule type="expression" dxfId="196" priority="55">
      <formula>I46&lt;&gt;0</formula>
    </cfRule>
    <cfRule type="expression" dxfId="195" priority="56">
      <formula>I46=0</formula>
    </cfRule>
  </conditionalFormatting>
  <conditionalFormatting sqref="C36:C45">
    <cfRule type="expression" dxfId="194" priority="48">
      <formula>C36=0</formula>
    </cfRule>
    <cfRule type="expression" dxfId="193" priority="49">
      <formula>I36="Popis signálu"</formula>
    </cfRule>
    <cfRule type="expression" dxfId="192" priority="50">
      <formula>I36&lt;&gt;0</formula>
    </cfRule>
    <cfRule type="expression" dxfId="191" priority="51">
      <formula>I36=0</formula>
    </cfRule>
  </conditionalFormatting>
  <conditionalFormatting sqref="C35">
    <cfRule type="expression" dxfId="190" priority="43">
      <formula>C35=0</formula>
    </cfRule>
    <cfRule type="expression" dxfId="189" priority="44">
      <formula>I35="Popis signálu"</formula>
    </cfRule>
    <cfRule type="expression" dxfId="188" priority="45">
      <formula>I35&lt;&gt;0</formula>
    </cfRule>
    <cfRule type="expression" dxfId="187" priority="46">
      <formula>I35=0</formula>
    </cfRule>
  </conditionalFormatting>
  <conditionalFormatting sqref="C25:C34">
    <cfRule type="expression" dxfId="186" priority="38">
      <formula>C25=0</formula>
    </cfRule>
    <cfRule type="expression" dxfId="185" priority="39">
      <formula>I25="Popis signálu"</formula>
    </cfRule>
    <cfRule type="expression" dxfId="184" priority="40">
      <formula>I25&lt;&gt;0</formula>
    </cfRule>
    <cfRule type="expression" dxfId="183" priority="41">
      <formula>I25=0</formula>
    </cfRule>
  </conditionalFormatting>
  <conditionalFormatting sqref="C3:C12">
    <cfRule type="expression" dxfId="182" priority="33">
      <formula>C3=0</formula>
    </cfRule>
    <cfRule type="expression" dxfId="181" priority="34">
      <formula>I3="Popis signálu"</formula>
    </cfRule>
    <cfRule type="expression" dxfId="180" priority="35">
      <formula>I3&lt;&gt;0</formula>
    </cfRule>
    <cfRule type="expression" dxfId="179" priority="36">
      <formula>I3=0</formula>
    </cfRule>
  </conditionalFormatting>
  <conditionalFormatting sqref="C13">
    <cfRule type="expression" dxfId="178" priority="28">
      <formula>C13=0</formula>
    </cfRule>
    <cfRule type="expression" dxfId="177" priority="29">
      <formula>I13="Popis signálu"</formula>
    </cfRule>
    <cfRule type="expression" dxfId="176" priority="30">
      <formula>I13&lt;&gt;0</formula>
    </cfRule>
    <cfRule type="expression" dxfId="175" priority="31">
      <formula>I13=0</formula>
    </cfRule>
  </conditionalFormatting>
  <conditionalFormatting sqref="C24">
    <cfRule type="expression" dxfId="174" priority="23">
      <formula>C24=0</formula>
    </cfRule>
    <cfRule type="expression" dxfId="173" priority="24">
      <formula>I24="Popis signálu"</formula>
    </cfRule>
    <cfRule type="expression" dxfId="172" priority="25">
      <formula>I24&lt;&gt;0</formula>
    </cfRule>
    <cfRule type="expression" dxfId="171" priority="26">
      <formula>I24=0</formula>
    </cfRule>
  </conditionalFormatting>
  <conditionalFormatting sqref="C14:C23">
    <cfRule type="expression" dxfId="170" priority="18">
      <formula>C14=0</formula>
    </cfRule>
    <cfRule type="expression" dxfId="169" priority="19">
      <formula>I14="Popis signálu"</formula>
    </cfRule>
    <cfRule type="expression" dxfId="168" priority="20">
      <formula>I14&lt;&gt;0</formula>
    </cfRule>
    <cfRule type="expression" dxfId="167" priority="21">
      <formula>I14=0</formula>
    </cfRule>
  </conditionalFormatting>
  <conditionalFormatting sqref="C58:C67">
    <cfRule type="expression" dxfId="166" priority="13">
      <formula>C58=0</formula>
    </cfRule>
    <cfRule type="expression" dxfId="165" priority="14">
      <formula>I58="Popis signálu"</formula>
    </cfRule>
    <cfRule type="expression" dxfId="164" priority="15">
      <formula>I58&lt;&gt;0</formula>
    </cfRule>
    <cfRule type="expression" dxfId="163" priority="16">
      <formula>I58=0</formula>
    </cfRule>
  </conditionalFormatting>
  <conditionalFormatting sqref="C57">
    <cfRule type="expression" dxfId="162" priority="8">
      <formula>C57=0</formula>
    </cfRule>
    <cfRule type="expression" dxfId="161" priority="9">
      <formula>I57="Popis signálu"</formula>
    </cfRule>
    <cfRule type="expression" dxfId="160" priority="10">
      <formula>I57&lt;&gt;0</formula>
    </cfRule>
    <cfRule type="expression" dxfId="159" priority="11">
      <formula>I57=0</formula>
    </cfRule>
  </conditionalFormatting>
  <conditionalFormatting sqref="C47:C56">
    <cfRule type="expression" dxfId="158" priority="3">
      <formula>C47=0</formula>
    </cfRule>
    <cfRule type="expression" dxfId="157" priority="4">
      <formula>I47="Popis signálu"</formula>
    </cfRule>
    <cfRule type="expression" dxfId="156" priority="5">
      <formula>I47&lt;&gt;0</formula>
    </cfRule>
    <cfRule type="expression" dxfId="155" priority="6">
      <formula>I47=0</formula>
    </cfRule>
  </conditionalFormatting>
  <conditionalFormatting sqref="C91:C98">
    <cfRule type="expression" dxfId="154" priority="62">
      <formula>C91=0</formula>
    </cfRule>
    <cfRule type="expression" dxfId="153" priority="63">
      <formula>#REF!="Popis signálu"</formula>
    </cfRule>
    <cfRule type="expression" dxfId="152" priority="64">
      <formula>#REF!&lt;&gt;0</formula>
    </cfRule>
    <cfRule type="expression" dxfId="151" priority="65">
      <formula>#REF!=0</formula>
    </cfRule>
  </conditionalFormatting>
  <pageMargins left="0.19685039370078741" right="0.27559055118110237" top="0.59055118110236227" bottom="0.74803149606299213" header="0.19685039370078741" footer="0.39370078740157483"/>
  <pageSetup paperSize="9" scale="95" fitToHeight="0" orientation="portrait" r:id="rId1"/>
  <headerFooter>
    <oddHeader>&amp;L&amp;G&amp;C&amp;"Arial,Tučné"SOUPIS DATOVÝCH BODŮ&amp;R&amp;9Stavební úpravy m.č. 326 a 327
část - MĚŘENÍ A REGULACE</oddHeader>
    <oddFooter>&amp;Lvypracoval : DOHNAL R.
dne : 02/2022&amp;C&amp;F&amp;RList č.: &amp;P/&amp;N</oddFooter>
  </headerFooter>
  <rowBreaks count="1" manualBreakCount="1">
    <brk id="46" max="9" man="1"/>
  </rowBreaks>
  <legacyDrawingHF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57" operator="containsText" id="{9DF004F2-8D38-484A-94EC-FD673D528E44}">
            <xm:f>NOT(ISERROR(SEARCH("Označení signálu",H1)))</xm:f>
            <xm:f>"Označení signálu"</xm:f>
            <x14:dxf>
              <font>
                <b/>
                <i val="0"/>
                <color auto="1"/>
              </font>
            </x14:dxf>
          </x14:cfRule>
          <xm:sqref>H1:H2 H99:H1048576 H68:H78 H83:H88 H90</xm:sqref>
        </x14:conditionalFormatting>
        <x14:conditionalFormatting xmlns:xm="http://schemas.microsoft.com/office/excel/2006/main">
          <x14:cfRule type="containsText" priority="52" operator="containsText" id="{F1411D86-98E0-4873-92CA-48644DD660CB}">
            <xm:f>NOT(ISERROR(SEARCH("Označení signálu",H46)))</xm:f>
            <xm:f>"Označení signálu"</xm:f>
            <x14:dxf>
              <font>
                <b/>
                <i val="0"/>
                <color auto="1"/>
              </font>
            </x14:dxf>
          </x14:cfRule>
          <xm:sqref>H46</xm:sqref>
        </x14:conditionalFormatting>
        <x14:conditionalFormatting xmlns:xm="http://schemas.microsoft.com/office/excel/2006/main">
          <x14:cfRule type="containsText" priority="47" operator="containsText" id="{7F446D26-3EB9-4950-87BC-4CF9CF817608}">
            <xm:f>NOT(ISERROR(SEARCH("Označení signálu",H36)))</xm:f>
            <xm:f>"Označení signálu"</xm:f>
            <x14:dxf>
              <font>
                <b/>
                <i val="0"/>
                <color auto="1"/>
              </font>
            </x14:dxf>
          </x14:cfRule>
          <xm:sqref>H36:H45</xm:sqref>
        </x14:conditionalFormatting>
        <x14:conditionalFormatting xmlns:xm="http://schemas.microsoft.com/office/excel/2006/main">
          <x14:cfRule type="containsText" priority="42" operator="containsText" id="{837C5D05-A77A-4B34-B0AF-8DCAFBB7BAD2}">
            <xm:f>NOT(ISERROR(SEARCH("Označení signálu",H35)))</xm:f>
            <xm:f>"Označení signálu"</xm:f>
            <x14:dxf>
              <font>
                <b/>
                <i val="0"/>
                <color auto="1"/>
              </font>
            </x14:dxf>
          </x14:cfRule>
          <xm:sqref>H35</xm:sqref>
        </x14:conditionalFormatting>
        <x14:conditionalFormatting xmlns:xm="http://schemas.microsoft.com/office/excel/2006/main">
          <x14:cfRule type="containsText" priority="37" operator="containsText" id="{D87D8870-6D95-46B5-967B-0D96F18B5F46}">
            <xm:f>NOT(ISERROR(SEARCH("Označení signálu",H25)))</xm:f>
            <xm:f>"Označení signálu"</xm:f>
            <x14:dxf>
              <font>
                <b/>
                <i val="0"/>
                <color auto="1"/>
              </font>
            </x14:dxf>
          </x14:cfRule>
          <xm:sqref>H25:H34</xm:sqref>
        </x14:conditionalFormatting>
        <x14:conditionalFormatting xmlns:xm="http://schemas.microsoft.com/office/excel/2006/main">
          <x14:cfRule type="containsText" priority="32" operator="containsText" id="{C163D895-A5BD-4B50-A83B-2218F7B19878}">
            <xm:f>NOT(ISERROR(SEARCH("Označení signálu",H3)))</xm:f>
            <xm:f>"Označení signálu"</xm:f>
            <x14:dxf>
              <font>
                <b/>
                <i val="0"/>
                <color auto="1"/>
              </font>
            </x14:dxf>
          </x14:cfRule>
          <xm:sqref>H3:H12</xm:sqref>
        </x14:conditionalFormatting>
        <x14:conditionalFormatting xmlns:xm="http://schemas.microsoft.com/office/excel/2006/main">
          <x14:cfRule type="containsText" priority="27" operator="containsText" id="{7DF98881-4421-49DF-ABCD-08DE4F4A03D8}">
            <xm:f>NOT(ISERROR(SEARCH("Označení signálu",H13)))</xm:f>
            <xm:f>"Označení signálu"</xm:f>
            <x14:dxf>
              <font>
                <b/>
                <i val="0"/>
                <color auto="1"/>
              </font>
            </x14:dxf>
          </x14:cfRule>
          <xm:sqref>H13</xm:sqref>
        </x14:conditionalFormatting>
        <x14:conditionalFormatting xmlns:xm="http://schemas.microsoft.com/office/excel/2006/main">
          <x14:cfRule type="containsText" priority="22" operator="containsText" id="{2C4835DF-927F-45CB-9531-02F83DDAF51B}">
            <xm:f>NOT(ISERROR(SEARCH("Označení signálu",H24)))</xm:f>
            <xm:f>"Označení signálu"</xm:f>
            <x14:dxf>
              <font>
                <b/>
                <i val="0"/>
                <color auto="1"/>
              </font>
            </x14:dxf>
          </x14:cfRule>
          <xm:sqref>H24</xm:sqref>
        </x14:conditionalFormatting>
        <x14:conditionalFormatting xmlns:xm="http://schemas.microsoft.com/office/excel/2006/main">
          <x14:cfRule type="containsText" priority="17" operator="containsText" id="{363556EC-B7A5-481C-8115-B2C55A9FEFE4}">
            <xm:f>NOT(ISERROR(SEARCH("Označení signálu",H14)))</xm:f>
            <xm:f>"Označení signálu"</xm:f>
            <x14:dxf>
              <font>
                <b/>
                <i val="0"/>
                <color auto="1"/>
              </font>
            </x14:dxf>
          </x14:cfRule>
          <xm:sqref>H14:H23</xm:sqref>
        </x14:conditionalFormatting>
        <x14:conditionalFormatting xmlns:xm="http://schemas.microsoft.com/office/excel/2006/main">
          <x14:cfRule type="containsText" priority="12" operator="containsText" id="{049953F5-B3E4-4F88-96A2-673E642253A4}">
            <xm:f>NOT(ISERROR(SEARCH("Označení signálu",H58)))</xm:f>
            <xm:f>"Označení signálu"</xm:f>
            <x14:dxf>
              <font>
                <b/>
                <i val="0"/>
                <color auto="1"/>
              </font>
            </x14:dxf>
          </x14:cfRule>
          <xm:sqref>H58:H67</xm:sqref>
        </x14:conditionalFormatting>
        <x14:conditionalFormatting xmlns:xm="http://schemas.microsoft.com/office/excel/2006/main">
          <x14:cfRule type="containsText" priority="7" operator="containsText" id="{6C2ECAE4-9816-45E5-A047-CBA612921B13}">
            <xm:f>NOT(ISERROR(SEARCH("Označení signálu",H57)))</xm:f>
            <xm:f>"Označení signálu"</xm:f>
            <x14:dxf>
              <font>
                <b/>
                <i val="0"/>
                <color auto="1"/>
              </font>
            </x14:dxf>
          </x14:cfRule>
          <xm:sqref>H57</xm:sqref>
        </x14:conditionalFormatting>
        <x14:conditionalFormatting xmlns:xm="http://schemas.microsoft.com/office/excel/2006/main">
          <x14:cfRule type="containsText" priority="2" operator="containsText" id="{8420F54C-8B3E-4A82-BA6A-61C74DC9C867}">
            <xm:f>NOT(ISERROR(SEARCH("Označení signálu",H47)))</xm:f>
            <xm:f>"Označení signálu"</xm:f>
            <x14:dxf>
              <font>
                <b/>
                <i val="0"/>
                <color auto="1"/>
              </font>
            </x14:dxf>
          </x14:cfRule>
          <xm:sqref>H47:H50 H52:H56</xm:sqref>
        </x14:conditionalFormatting>
        <x14:conditionalFormatting xmlns:xm="http://schemas.microsoft.com/office/excel/2006/main">
          <x14:cfRule type="containsText" priority="1" operator="containsText" id="{1FA320FA-B031-4944-AA69-2CBDAFBB408E}">
            <xm:f>NOT(ISERROR(SEARCH("Označení signálu",H51)))</xm:f>
            <xm:f>"Označení signálu"</xm:f>
            <x14:dxf>
              <font>
                <b/>
                <i val="0"/>
                <color auto="1"/>
              </font>
            </x14:dxf>
          </x14:cfRule>
          <xm:sqref>H51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D1EFD-DB96-42A1-A4EC-68C290609815}">
  <sheetPr>
    <tabColor rgb="FFFF0000"/>
  </sheetPr>
  <dimension ref="A1:Y122"/>
  <sheetViews>
    <sheetView tabSelected="1" view="pageBreakPreview" topLeftCell="A79" zoomScale="145" zoomScaleNormal="100" zoomScaleSheetLayoutView="145" workbookViewId="0">
      <selection activeCell="I65" sqref="I65"/>
    </sheetView>
  </sheetViews>
  <sheetFormatPr defaultColWidth="9.140625" defaultRowHeight="12.75" x14ac:dyDescent="0.2"/>
  <cols>
    <col min="1" max="1" width="4.140625" style="52" customWidth="1"/>
    <col min="2" max="2" width="3.7109375" style="52" customWidth="1"/>
    <col min="3" max="3" width="7.140625" style="52" customWidth="1"/>
    <col min="4" max="7" width="2.7109375" style="52" customWidth="1"/>
    <col min="8" max="8" width="23.85546875" style="103" customWidth="1"/>
    <col min="9" max="9" width="38" style="53" customWidth="1"/>
    <col min="10" max="10" width="18.28515625" style="143" customWidth="1"/>
    <col min="11" max="11" width="6.85546875" style="54" customWidth="1"/>
    <col min="12" max="12" width="4.85546875" style="55" customWidth="1"/>
    <col min="13" max="23" width="9.140625" style="52"/>
    <col min="24" max="24" width="10.28515625" style="56" bestFit="1" customWidth="1"/>
    <col min="25" max="25" width="9.140625" style="57"/>
    <col min="26" max="16384" width="9.140625" style="52"/>
  </cols>
  <sheetData>
    <row r="1" spans="1:25" ht="18.75" x14ac:dyDescent="0.3">
      <c r="A1" s="51" t="s">
        <v>424</v>
      </c>
      <c r="H1" s="52"/>
    </row>
    <row r="2" spans="1:25" x14ac:dyDescent="0.2">
      <c r="H2" s="52"/>
    </row>
    <row r="3" spans="1:25" ht="16.5" customHeight="1" x14ac:dyDescent="0.2">
      <c r="A3" s="279" t="s">
        <v>8</v>
      </c>
      <c r="B3" s="281" t="s">
        <v>5</v>
      </c>
      <c r="C3" s="283" t="s">
        <v>49</v>
      </c>
      <c r="D3" s="285" t="s">
        <v>7</v>
      </c>
      <c r="E3" s="286"/>
      <c r="F3" s="286"/>
      <c r="G3" s="286"/>
      <c r="H3" s="287" t="s">
        <v>0</v>
      </c>
      <c r="I3" s="289" t="s">
        <v>2</v>
      </c>
      <c r="J3" s="272" t="s">
        <v>1</v>
      </c>
      <c r="K3" s="275" t="s">
        <v>24</v>
      </c>
      <c r="L3" s="275"/>
      <c r="Y3" s="57" t="str">
        <f t="shared" ref="Y3:Y4" si="0">CONCATENATE(MID(C3,1,2),IF(I3&lt;&gt;0,"O","X"))</f>
        <v>1.O</v>
      </c>
    </row>
    <row r="4" spans="1:25" ht="26.25" customHeight="1" x14ac:dyDescent="0.2">
      <c r="A4" s="280"/>
      <c r="B4" s="282"/>
      <c r="C4" s="284"/>
      <c r="D4" s="58"/>
      <c r="E4" s="59"/>
      <c r="F4" s="58"/>
      <c r="G4" s="60" t="s">
        <v>3</v>
      </c>
      <c r="H4" s="288"/>
      <c r="I4" s="290"/>
      <c r="J4" s="273"/>
      <c r="K4" s="275"/>
      <c r="L4" s="275"/>
      <c r="Y4" s="57" t="str">
        <f t="shared" si="0"/>
        <v>X</v>
      </c>
    </row>
    <row r="5" spans="1:25" ht="12.75" customHeight="1" x14ac:dyDescent="0.2">
      <c r="A5" s="276" t="s">
        <v>48</v>
      </c>
      <c r="B5" s="276" t="s">
        <v>36</v>
      </c>
      <c r="C5" s="61" t="s">
        <v>28</v>
      </c>
      <c r="D5" s="62"/>
      <c r="E5" s="63"/>
      <c r="F5" s="63"/>
      <c r="G5" s="64" t="s">
        <v>4</v>
      </c>
      <c r="H5" s="237" t="s">
        <v>425</v>
      </c>
      <c r="I5" s="66" t="s">
        <v>426</v>
      </c>
      <c r="J5" s="67"/>
      <c r="K5" s="55" t="s">
        <v>405</v>
      </c>
      <c r="M5" s="202"/>
      <c r="N5" s="238"/>
      <c r="O5" s="55"/>
      <c r="Y5" s="57" t="str">
        <f>CONCATENATE(MID(C5,1,2),IF(I5&lt;&gt;0,"O","X"))</f>
        <v>DIO</v>
      </c>
    </row>
    <row r="6" spans="1:25" x14ac:dyDescent="0.2">
      <c r="A6" s="277"/>
      <c r="B6" s="277"/>
      <c r="C6" s="61" t="s">
        <v>29</v>
      </c>
      <c r="D6" s="68"/>
      <c r="E6" s="69"/>
      <c r="F6" s="69"/>
      <c r="G6" s="70" t="s">
        <v>4</v>
      </c>
      <c r="H6" s="239" t="s">
        <v>427</v>
      </c>
      <c r="I6" s="44" t="s">
        <v>428</v>
      </c>
      <c r="J6" s="72"/>
      <c r="K6" s="55" t="s">
        <v>405</v>
      </c>
      <c r="M6" s="202"/>
      <c r="N6" s="238"/>
      <c r="O6" s="55"/>
      <c r="W6" s="52" t="str">
        <f t="shared" ref="W6:W13" si="1">MID(A6,14,2)</f>
        <v/>
      </c>
      <c r="Y6" s="57" t="str">
        <f t="shared" ref="Y6:Y15" si="2">CONCATENATE(MID(C6,1,2),IF(I6&lt;&gt;0,"O","X"))</f>
        <v>DIO</v>
      </c>
    </row>
    <row r="7" spans="1:25" x14ac:dyDescent="0.2">
      <c r="A7" s="277"/>
      <c r="B7" s="277"/>
      <c r="C7" s="61" t="s">
        <v>30</v>
      </c>
      <c r="D7" s="68"/>
      <c r="E7" s="69"/>
      <c r="F7" s="69"/>
      <c r="G7" s="70" t="s">
        <v>4</v>
      </c>
      <c r="H7" s="239" t="s">
        <v>429</v>
      </c>
      <c r="I7" s="44" t="s">
        <v>430</v>
      </c>
      <c r="J7" s="72"/>
      <c r="K7" s="55" t="s">
        <v>405</v>
      </c>
      <c r="M7" s="202"/>
      <c r="N7" s="238"/>
      <c r="O7" s="55"/>
      <c r="W7" s="52" t="str">
        <f t="shared" si="1"/>
        <v/>
      </c>
      <c r="Y7" s="57" t="str">
        <f t="shared" si="2"/>
        <v>DIO</v>
      </c>
    </row>
    <row r="8" spans="1:25" x14ac:dyDescent="0.2">
      <c r="A8" s="277"/>
      <c r="B8" s="277"/>
      <c r="C8" s="61" t="s">
        <v>31</v>
      </c>
      <c r="D8" s="68"/>
      <c r="E8" s="69"/>
      <c r="F8" s="69"/>
      <c r="G8" s="70" t="s">
        <v>4</v>
      </c>
      <c r="H8" s="239" t="s">
        <v>431</v>
      </c>
      <c r="I8" s="44" t="s">
        <v>432</v>
      </c>
      <c r="J8" s="72"/>
      <c r="K8" s="55" t="s">
        <v>405</v>
      </c>
      <c r="M8" s="202"/>
      <c r="N8" s="238"/>
      <c r="O8" s="55"/>
      <c r="W8" s="52" t="str">
        <f t="shared" si="1"/>
        <v/>
      </c>
      <c r="Y8" s="57" t="str">
        <f t="shared" si="2"/>
        <v>DIO</v>
      </c>
    </row>
    <row r="9" spans="1:25" x14ac:dyDescent="0.2">
      <c r="A9" s="277"/>
      <c r="B9" s="277"/>
      <c r="C9" s="61" t="s">
        <v>37</v>
      </c>
      <c r="D9" s="68"/>
      <c r="E9" s="69"/>
      <c r="F9" s="69"/>
      <c r="G9" s="70" t="s">
        <v>4</v>
      </c>
      <c r="H9" s="239" t="s">
        <v>433</v>
      </c>
      <c r="I9" s="44" t="s">
        <v>434</v>
      </c>
      <c r="J9" s="72"/>
      <c r="K9" s="55" t="s">
        <v>405</v>
      </c>
      <c r="M9" s="202"/>
      <c r="N9" s="238"/>
      <c r="O9" s="55"/>
      <c r="W9" s="52" t="str">
        <f t="shared" si="1"/>
        <v/>
      </c>
      <c r="Y9" s="57" t="str">
        <f t="shared" si="2"/>
        <v>DIO</v>
      </c>
    </row>
    <row r="10" spans="1:25" x14ac:dyDescent="0.2">
      <c r="A10" s="277"/>
      <c r="B10" s="277"/>
      <c r="C10" s="61" t="s">
        <v>38</v>
      </c>
      <c r="D10" s="68"/>
      <c r="E10" s="69"/>
      <c r="F10" s="69"/>
      <c r="G10" s="70" t="s">
        <v>4</v>
      </c>
      <c r="H10" s="239" t="s">
        <v>435</v>
      </c>
      <c r="I10" s="44" t="s">
        <v>436</v>
      </c>
      <c r="J10" s="72"/>
      <c r="K10" s="55" t="s">
        <v>405</v>
      </c>
      <c r="L10" s="73"/>
      <c r="M10" s="202"/>
      <c r="N10" s="238"/>
      <c r="O10" s="55"/>
      <c r="W10" s="52" t="str">
        <f t="shared" si="1"/>
        <v/>
      </c>
      <c r="Y10" s="57" t="str">
        <f t="shared" si="2"/>
        <v>DIO</v>
      </c>
    </row>
    <row r="11" spans="1:25" x14ac:dyDescent="0.2">
      <c r="A11" s="277"/>
      <c r="B11" s="277"/>
      <c r="C11" s="61" t="s">
        <v>39</v>
      </c>
      <c r="D11" s="68"/>
      <c r="E11" s="69"/>
      <c r="F11" s="69"/>
      <c r="G11" s="70" t="s">
        <v>4</v>
      </c>
      <c r="H11" s="239" t="s">
        <v>437</v>
      </c>
      <c r="I11" s="43" t="s">
        <v>438</v>
      </c>
      <c r="J11" s="72"/>
      <c r="K11" s="55" t="s">
        <v>405</v>
      </c>
      <c r="M11" s="202"/>
      <c r="N11" s="238"/>
      <c r="O11" s="55"/>
      <c r="W11" s="52" t="str">
        <f t="shared" si="1"/>
        <v/>
      </c>
      <c r="Y11" s="57" t="str">
        <f t="shared" si="2"/>
        <v>DIO</v>
      </c>
    </row>
    <row r="12" spans="1:25" ht="12.75" customHeight="1" x14ac:dyDescent="0.2">
      <c r="A12" s="278"/>
      <c r="B12" s="278"/>
      <c r="C12" s="74" t="s">
        <v>40</v>
      </c>
      <c r="D12" s="75"/>
      <c r="E12" s="76"/>
      <c r="F12" s="76"/>
      <c r="G12" s="77" t="s">
        <v>4</v>
      </c>
      <c r="H12" s="175" t="s">
        <v>439</v>
      </c>
      <c r="I12" s="45" t="s">
        <v>440</v>
      </c>
      <c r="J12" s="79"/>
      <c r="K12" s="55" t="s">
        <v>405</v>
      </c>
      <c r="M12" s="202"/>
      <c r="N12" s="238"/>
      <c r="O12" s="55"/>
      <c r="W12" s="52" t="str">
        <f t="shared" si="1"/>
        <v/>
      </c>
      <c r="Y12" s="57" t="str">
        <f t="shared" si="2"/>
        <v>DIO</v>
      </c>
    </row>
    <row r="13" spans="1:25" s="54" customFormat="1" x14ac:dyDescent="0.2">
      <c r="I13" s="80"/>
      <c r="J13" s="143"/>
      <c r="L13" s="55"/>
      <c r="W13" s="52" t="str">
        <f t="shared" si="1"/>
        <v/>
      </c>
      <c r="X13" s="56"/>
      <c r="Y13" s="57" t="str">
        <f t="shared" si="2"/>
        <v>X</v>
      </c>
    </row>
    <row r="14" spans="1:25" ht="16.5" customHeight="1" x14ac:dyDescent="0.2">
      <c r="A14" s="279" t="s">
        <v>8</v>
      </c>
      <c r="B14" s="281" t="s">
        <v>5</v>
      </c>
      <c r="C14" s="283" t="s">
        <v>35</v>
      </c>
      <c r="D14" s="285" t="s">
        <v>7</v>
      </c>
      <c r="E14" s="286"/>
      <c r="F14" s="286"/>
      <c r="G14" s="286"/>
      <c r="H14" s="287" t="s">
        <v>0</v>
      </c>
      <c r="I14" s="289" t="s">
        <v>2</v>
      </c>
      <c r="J14" s="272" t="s">
        <v>1</v>
      </c>
      <c r="K14" s="275"/>
      <c r="L14" s="275"/>
      <c r="Y14" s="57" t="str">
        <f t="shared" si="2"/>
        <v>1.O</v>
      </c>
    </row>
    <row r="15" spans="1:25" ht="26.25" customHeight="1" x14ac:dyDescent="0.2">
      <c r="A15" s="280"/>
      <c r="B15" s="282"/>
      <c r="C15" s="284"/>
      <c r="D15" s="58"/>
      <c r="E15" s="59"/>
      <c r="F15" s="58"/>
      <c r="G15" s="60" t="s">
        <v>3</v>
      </c>
      <c r="H15" s="288"/>
      <c r="I15" s="290"/>
      <c r="J15" s="273"/>
      <c r="K15" s="275"/>
      <c r="L15" s="275"/>
      <c r="Y15" s="57" t="str">
        <f t="shared" si="2"/>
        <v>X</v>
      </c>
    </row>
    <row r="16" spans="1:25" ht="12.75" customHeight="1" x14ac:dyDescent="0.2">
      <c r="A16" s="276" t="s">
        <v>48</v>
      </c>
      <c r="B16" s="276" t="s">
        <v>441</v>
      </c>
      <c r="C16" s="61" t="s">
        <v>28</v>
      </c>
      <c r="D16" s="62"/>
      <c r="E16" s="63"/>
      <c r="F16" s="63"/>
      <c r="G16" s="64" t="s">
        <v>4</v>
      </c>
      <c r="H16" s="237" t="s">
        <v>442</v>
      </c>
      <c r="I16" s="66" t="s">
        <v>443</v>
      </c>
      <c r="J16" s="67"/>
      <c r="K16" s="55" t="s">
        <v>405</v>
      </c>
      <c r="M16" s="202"/>
      <c r="N16" s="238"/>
      <c r="O16" s="55"/>
      <c r="Y16" s="57" t="str">
        <f>CONCATENATE(MID(C16,1,2),IF(I16&lt;&gt;0,"O","X"))</f>
        <v>DIO</v>
      </c>
    </row>
    <row r="17" spans="1:25" x14ac:dyDescent="0.2">
      <c r="A17" s="277"/>
      <c r="B17" s="277"/>
      <c r="C17" s="61" t="s">
        <v>29</v>
      </c>
      <c r="D17" s="68"/>
      <c r="E17" s="69"/>
      <c r="F17" s="69"/>
      <c r="G17" s="70" t="s">
        <v>4</v>
      </c>
      <c r="H17" s="239" t="s">
        <v>444</v>
      </c>
      <c r="I17" s="44" t="s">
        <v>445</v>
      </c>
      <c r="J17" s="240" t="s">
        <v>446</v>
      </c>
      <c r="K17" s="55" t="s">
        <v>405</v>
      </c>
      <c r="M17" s="202"/>
      <c r="N17" s="238"/>
      <c r="O17" s="55"/>
      <c r="W17" s="52" t="str">
        <f t="shared" ref="W17:W35" si="3">MID(A17,14,2)</f>
        <v/>
      </c>
      <c r="Y17" s="57" t="str">
        <f t="shared" ref="Y17:Y101" si="4">CONCATENATE(MID(C17,1,2),IF(I17&lt;&gt;0,"O","X"))</f>
        <v>DIO</v>
      </c>
    </row>
    <row r="18" spans="1:25" x14ac:dyDescent="0.2">
      <c r="A18" s="277"/>
      <c r="B18" s="277"/>
      <c r="C18" s="61" t="s">
        <v>30</v>
      </c>
      <c r="D18" s="68"/>
      <c r="E18" s="69"/>
      <c r="F18" s="69"/>
      <c r="G18" s="70" t="s">
        <v>4</v>
      </c>
      <c r="H18" s="239" t="s">
        <v>447</v>
      </c>
      <c r="I18" s="44" t="s">
        <v>448</v>
      </c>
      <c r="J18" s="72"/>
      <c r="K18" s="55" t="s">
        <v>405</v>
      </c>
      <c r="M18" s="202"/>
      <c r="N18" s="238"/>
      <c r="O18" s="55"/>
      <c r="W18" s="52" t="str">
        <f t="shared" si="3"/>
        <v/>
      </c>
      <c r="Y18" s="57" t="str">
        <f t="shared" si="4"/>
        <v>DIO</v>
      </c>
    </row>
    <row r="19" spans="1:25" x14ac:dyDescent="0.2">
      <c r="A19" s="277"/>
      <c r="B19" s="277"/>
      <c r="C19" s="61" t="s">
        <v>31</v>
      </c>
      <c r="D19" s="68"/>
      <c r="E19" s="69"/>
      <c r="F19" s="69"/>
      <c r="G19" s="70" t="s">
        <v>4</v>
      </c>
      <c r="H19" s="239" t="s">
        <v>449</v>
      </c>
      <c r="I19" s="44" t="s">
        <v>450</v>
      </c>
      <c r="J19" s="72"/>
      <c r="K19" s="55" t="s">
        <v>405</v>
      </c>
      <c r="M19" s="202"/>
      <c r="N19" s="238"/>
      <c r="O19" s="55"/>
      <c r="W19" s="52" t="str">
        <f t="shared" si="3"/>
        <v/>
      </c>
      <c r="Y19" s="57" t="str">
        <f t="shared" si="4"/>
        <v>DIO</v>
      </c>
    </row>
    <row r="20" spans="1:25" x14ac:dyDescent="0.2">
      <c r="A20" s="277"/>
      <c r="B20" s="277"/>
      <c r="C20" s="61" t="s">
        <v>37</v>
      </c>
      <c r="D20" s="68"/>
      <c r="E20" s="69"/>
      <c r="F20" s="69"/>
      <c r="G20" s="70" t="s">
        <v>4</v>
      </c>
      <c r="H20" s="239" t="s">
        <v>451</v>
      </c>
      <c r="I20" s="44" t="s">
        <v>452</v>
      </c>
      <c r="J20" s="72"/>
      <c r="K20" s="55" t="s">
        <v>405</v>
      </c>
      <c r="M20" s="202"/>
      <c r="N20" s="238"/>
      <c r="O20" s="55"/>
      <c r="W20" s="52" t="str">
        <f t="shared" si="3"/>
        <v/>
      </c>
      <c r="Y20" s="57" t="str">
        <f t="shared" si="4"/>
        <v>DIO</v>
      </c>
    </row>
    <row r="21" spans="1:25" x14ac:dyDescent="0.2">
      <c r="A21" s="277"/>
      <c r="B21" s="277"/>
      <c r="C21" s="61" t="s">
        <v>38</v>
      </c>
      <c r="D21" s="68"/>
      <c r="E21" s="69"/>
      <c r="F21" s="69"/>
      <c r="G21" s="70"/>
      <c r="H21" s="239"/>
      <c r="I21" s="44"/>
      <c r="J21" s="72"/>
      <c r="K21" s="55"/>
      <c r="L21" s="73"/>
      <c r="M21" s="202"/>
      <c r="N21" s="238"/>
      <c r="O21" s="55"/>
      <c r="W21" s="52" t="str">
        <f t="shared" si="3"/>
        <v/>
      </c>
      <c r="Y21" s="57" t="str">
        <f t="shared" si="4"/>
        <v>DIX</v>
      </c>
    </row>
    <row r="22" spans="1:25" x14ac:dyDescent="0.2">
      <c r="A22" s="277"/>
      <c r="B22" s="277"/>
      <c r="C22" s="61" t="s">
        <v>39</v>
      </c>
      <c r="D22" s="68"/>
      <c r="E22" s="69"/>
      <c r="F22" s="69"/>
      <c r="G22" s="70"/>
      <c r="H22" s="239"/>
      <c r="I22" s="43"/>
      <c r="J22" s="72"/>
      <c r="K22" s="55"/>
      <c r="M22" s="202"/>
      <c r="N22" s="238"/>
      <c r="O22" s="55"/>
      <c r="W22" s="52" t="str">
        <f t="shared" si="3"/>
        <v/>
      </c>
      <c r="Y22" s="57" t="str">
        <f t="shared" si="4"/>
        <v>DIX</v>
      </c>
    </row>
    <row r="23" spans="1:25" ht="12.75" customHeight="1" x14ac:dyDescent="0.2">
      <c r="A23" s="278"/>
      <c r="B23" s="278"/>
      <c r="C23" s="74" t="s">
        <v>40</v>
      </c>
      <c r="D23" s="75"/>
      <c r="E23" s="76"/>
      <c r="F23" s="76"/>
      <c r="G23" s="77"/>
      <c r="H23" s="175"/>
      <c r="I23" s="45"/>
      <c r="J23" s="79"/>
      <c r="K23" s="55"/>
      <c r="M23" s="202"/>
      <c r="N23" s="238"/>
      <c r="O23" s="55"/>
      <c r="W23" s="52" t="str">
        <f t="shared" si="3"/>
        <v/>
      </c>
      <c r="Y23" s="57" t="str">
        <f t="shared" si="4"/>
        <v>DIX</v>
      </c>
    </row>
    <row r="24" spans="1:25" s="54" customFormat="1" x14ac:dyDescent="0.2">
      <c r="I24" s="80"/>
      <c r="J24" s="143"/>
      <c r="L24" s="55"/>
      <c r="W24" s="52" t="str">
        <f t="shared" si="3"/>
        <v/>
      </c>
      <c r="X24" s="56"/>
      <c r="Y24" s="57" t="str">
        <f t="shared" si="4"/>
        <v>X</v>
      </c>
    </row>
    <row r="25" spans="1:25" s="54" customFormat="1" ht="12.75" customHeight="1" x14ac:dyDescent="0.2">
      <c r="A25" s="279" t="s">
        <v>8</v>
      </c>
      <c r="B25" s="281" t="s">
        <v>5</v>
      </c>
      <c r="C25" s="283" t="s">
        <v>50</v>
      </c>
      <c r="D25" s="285" t="s">
        <v>7</v>
      </c>
      <c r="E25" s="286"/>
      <c r="F25" s="286"/>
      <c r="G25" s="286"/>
      <c r="H25" s="272" t="s">
        <v>0</v>
      </c>
      <c r="I25" s="289" t="s">
        <v>2</v>
      </c>
      <c r="J25" s="272" t="s">
        <v>1</v>
      </c>
      <c r="K25" s="241"/>
      <c r="L25" s="55"/>
      <c r="X25" s="56"/>
      <c r="Y25" s="57" t="str">
        <f t="shared" si="4"/>
        <v>1.O</v>
      </c>
    </row>
    <row r="26" spans="1:25" s="54" customFormat="1" ht="27" customHeight="1" x14ac:dyDescent="0.2">
      <c r="A26" s="280"/>
      <c r="B26" s="282"/>
      <c r="C26" s="284"/>
      <c r="D26" s="58" t="s">
        <v>33</v>
      </c>
      <c r="E26" s="59" t="s">
        <v>6</v>
      </c>
      <c r="F26" s="58" t="s">
        <v>34</v>
      </c>
      <c r="G26" s="60" t="s">
        <v>3</v>
      </c>
      <c r="H26" s="273"/>
      <c r="I26" s="290"/>
      <c r="J26" s="273"/>
      <c r="K26" s="241"/>
      <c r="L26" s="55"/>
      <c r="X26" s="56"/>
      <c r="Y26" s="57" t="str">
        <f t="shared" si="4"/>
        <v>X</v>
      </c>
    </row>
    <row r="27" spans="1:25" s="54" customFormat="1" ht="12.75" customHeight="1" x14ac:dyDescent="0.2">
      <c r="A27" s="276" t="s">
        <v>48</v>
      </c>
      <c r="B27" s="276" t="s">
        <v>66</v>
      </c>
      <c r="C27" s="242" t="s">
        <v>55</v>
      </c>
      <c r="D27" s="62" t="s">
        <v>4</v>
      </c>
      <c r="E27" s="63"/>
      <c r="F27" s="63"/>
      <c r="G27" s="64"/>
      <c r="H27" s="237" t="s">
        <v>453</v>
      </c>
      <c r="I27" s="66" t="s">
        <v>454</v>
      </c>
      <c r="J27" s="243"/>
      <c r="K27" s="55" t="s">
        <v>405</v>
      </c>
      <c r="L27" s="55"/>
      <c r="X27" s="56"/>
      <c r="Y27" s="57" t="str">
        <f t="shared" si="4"/>
        <v>UIO</v>
      </c>
    </row>
    <row r="28" spans="1:25" s="54" customFormat="1" x14ac:dyDescent="0.2">
      <c r="A28" s="277"/>
      <c r="B28" s="277"/>
      <c r="C28" s="244" t="s">
        <v>56</v>
      </c>
      <c r="D28" s="68" t="s">
        <v>4</v>
      </c>
      <c r="E28" s="69"/>
      <c r="F28" s="69"/>
      <c r="G28" s="70"/>
      <c r="H28" s="239" t="s">
        <v>455</v>
      </c>
      <c r="I28" s="44" t="s">
        <v>456</v>
      </c>
      <c r="J28" s="177"/>
      <c r="K28" s="55" t="s">
        <v>405</v>
      </c>
      <c r="L28" s="55"/>
      <c r="X28" s="56"/>
      <c r="Y28" s="57" t="str">
        <f t="shared" si="4"/>
        <v>UIO</v>
      </c>
    </row>
    <row r="29" spans="1:25" s="54" customFormat="1" x14ac:dyDescent="0.2">
      <c r="A29" s="277"/>
      <c r="B29" s="277"/>
      <c r="C29" s="244" t="s">
        <v>57</v>
      </c>
      <c r="D29" s="68" t="s">
        <v>4</v>
      </c>
      <c r="E29" s="69"/>
      <c r="F29" s="69"/>
      <c r="G29" s="70"/>
      <c r="H29" s="239" t="s">
        <v>457</v>
      </c>
      <c r="I29" s="44" t="s">
        <v>458</v>
      </c>
      <c r="J29" s="245"/>
      <c r="K29" s="55" t="s">
        <v>405</v>
      </c>
      <c r="L29" s="55"/>
      <c r="X29" s="56"/>
      <c r="Y29" s="57" t="str">
        <f t="shared" si="4"/>
        <v>UIO</v>
      </c>
    </row>
    <row r="30" spans="1:25" s="54" customFormat="1" x14ac:dyDescent="0.2">
      <c r="A30" s="277"/>
      <c r="B30" s="277"/>
      <c r="C30" s="246" t="s">
        <v>58</v>
      </c>
      <c r="D30" s="75" t="s">
        <v>4</v>
      </c>
      <c r="E30" s="76"/>
      <c r="F30" s="76"/>
      <c r="G30" s="77"/>
      <c r="H30" s="175" t="s">
        <v>459</v>
      </c>
      <c r="I30" s="81" t="s">
        <v>460</v>
      </c>
      <c r="J30" s="79"/>
      <c r="K30" s="55" t="s">
        <v>405</v>
      </c>
      <c r="L30" s="55"/>
      <c r="X30" s="56"/>
      <c r="Y30" s="57" t="str">
        <f t="shared" si="4"/>
        <v>UIO</v>
      </c>
    </row>
    <row r="31" spans="1:25" s="54" customFormat="1" x14ac:dyDescent="0.2">
      <c r="A31" s="277"/>
      <c r="B31" s="277"/>
      <c r="C31" s="247" t="s">
        <v>67</v>
      </c>
      <c r="D31" s="82"/>
      <c r="E31" s="83" t="s">
        <v>4</v>
      </c>
      <c r="F31" s="83"/>
      <c r="G31" s="84"/>
      <c r="H31" s="129" t="s">
        <v>425</v>
      </c>
      <c r="I31" s="43" t="s">
        <v>461</v>
      </c>
      <c r="J31" s="67"/>
      <c r="K31" s="55" t="s">
        <v>405</v>
      </c>
      <c r="L31" s="55"/>
      <c r="X31" s="56"/>
      <c r="Y31" s="57" t="str">
        <f t="shared" si="4"/>
        <v>AOO</v>
      </c>
    </row>
    <row r="32" spans="1:25" s="54" customFormat="1" x14ac:dyDescent="0.2">
      <c r="A32" s="277"/>
      <c r="B32" s="277"/>
      <c r="C32" s="244" t="s">
        <v>68</v>
      </c>
      <c r="D32" s="68"/>
      <c r="E32" s="69" t="s">
        <v>4</v>
      </c>
      <c r="F32" s="69"/>
      <c r="G32" s="70"/>
      <c r="H32" s="130" t="s">
        <v>427</v>
      </c>
      <c r="I32" s="43" t="s">
        <v>462</v>
      </c>
      <c r="J32" s="72"/>
      <c r="K32" s="55" t="s">
        <v>405</v>
      </c>
      <c r="L32" s="55"/>
      <c r="X32" s="56"/>
      <c r="Y32" s="57" t="str">
        <f t="shared" si="4"/>
        <v>AOO</v>
      </c>
    </row>
    <row r="33" spans="1:25" s="54" customFormat="1" x14ac:dyDescent="0.2">
      <c r="A33" s="277"/>
      <c r="B33" s="277"/>
      <c r="C33" s="244" t="s">
        <v>69</v>
      </c>
      <c r="D33" s="68"/>
      <c r="E33" s="69" t="s">
        <v>4</v>
      </c>
      <c r="F33" s="69"/>
      <c r="G33" s="70"/>
      <c r="H33" s="130" t="s">
        <v>561</v>
      </c>
      <c r="I33" s="43" t="s">
        <v>463</v>
      </c>
      <c r="J33" s="72"/>
      <c r="K33" s="55" t="s">
        <v>405</v>
      </c>
      <c r="L33" s="55"/>
      <c r="X33" s="56"/>
      <c r="Y33" s="57" t="str">
        <f t="shared" si="4"/>
        <v>AOO</v>
      </c>
    </row>
    <row r="34" spans="1:25" s="54" customFormat="1" x14ac:dyDescent="0.2">
      <c r="A34" s="278"/>
      <c r="B34" s="278"/>
      <c r="C34" s="246" t="s">
        <v>70</v>
      </c>
      <c r="D34" s="75"/>
      <c r="E34" s="76" t="s">
        <v>4</v>
      </c>
      <c r="F34" s="76"/>
      <c r="G34" s="77"/>
      <c r="H34" s="131" t="s">
        <v>562</v>
      </c>
      <c r="I34" s="248" t="s">
        <v>464</v>
      </c>
      <c r="J34" s="79"/>
      <c r="K34" s="55" t="s">
        <v>405</v>
      </c>
      <c r="L34" s="55"/>
      <c r="X34" s="56"/>
      <c r="Y34" s="57" t="str">
        <f t="shared" si="4"/>
        <v>AOO</v>
      </c>
    </row>
    <row r="35" spans="1:25" s="54" customFormat="1" x14ac:dyDescent="0.2">
      <c r="I35" s="80"/>
      <c r="J35" s="143"/>
      <c r="L35" s="55"/>
      <c r="W35" s="52" t="str">
        <f t="shared" si="3"/>
        <v/>
      </c>
      <c r="X35" s="56"/>
      <c r="Y35" s="57" t="str">
        <f t="shared" si="4"/>
        <v>X</v>
      </c>
    </row>
    <row r="36" spans="1:25" s="54" customFormat="1" ht="12.75" customHeight="1" x14ac:dyDescent="0.2">
      <c r="A36" s="279" t="s">
        <v>8</v>
      </c>
      <c r="B36" s="281" t="s">
        <v>5</v>
      </c>
      <c r="C36" s="283" t="s">
        <v>51</v>
      </c>
      <c r="D36" s="285" t="s">
        <v>7</v>
      </c>
      <c r="E36" s="286"/>
      <c r="F36" s="286"/>
      <c r="G36" s="286"/>
      <c r="H36" s="272" t="s">
        <v>0</v>
      </c>
      <c r="I36" s="289" t="s">
        <v>2</v>
      </c>
      <c r="J36" s="272" t="s">
        <v>1</v>
      </c>
      <c r="K36" s="241"/>
      <c r="L36" s="55"/>
      <c r="X36" s="56"/>
      <c r="Y36" s="57" t="str">
        <f t="shared" si="4"/>
        <v>1.O</v>
      </c>
    </row>
    <row r="37" spans="1:25" s="54" customFormat="1" ht="27" customHeight="1" x14ac:dyDescent="0.2">
      <c r="A37" s="280"/>
      <c r="B37" s="282"/>
      <c r="C37" s="284"/>
      <c r="D37" s="58" t="s">
        <v>33</v>
      </c>
      <c r="E37" s="59" t="s">
        <v>6</v>
      </c>
      <c r="F37" s="58" t="s">
        <v>34</v>
      </c>
      <c r="G37" s="60" t="s">
        <v>3</v>
      </c>
      <c r="H37" s="273"/>
      <c r="I37" s="290"/>
      <c r="J37" s="273"/>
      <c r="K37" s="241"/>
      <c r="L37" s="55"/>
      <c r="X37" s="56"/>
      <c r="Y37" s="57" t="str">
        <f t="shared" si="4"/>
        <v>X</v>
      </c>
    </row>
    <row r="38" spans="1:25" s="54" customFormat="1" ht="12.75" customHeight="1" x14ac:dyDescent="0.2">
      <c r="A38" s="276" t="s">
        <v>48</v>
      </c>
      <c r="B38" s="276" t="s">
        <v>465</v>
      </c>
      <c r="C38" s="242" t="s">
        <v>55</v>
      </c>
      <c r="D38" s="62" t="s">
        <v>4</v>
      </c>
      <c r="E38" s="63"/>
      <c r="F38" s="63"/>
      <c r="G38" s="64"/>
      <c r="H38" s="237" t="s">
        <v>563</v>
      </c>
      <c r="I38" s="66" t="s">
        <v>466</v>
      </c>
      <c r="J38" s="243"/>
      <c r="K38" s="55" t="s">
        <v>405</v>
      </c>
      <c r="L38" s="55"/>
      <c r="X38" s="56"/>
      <c r="Y38" s="57" t="str">
        <f t="shared" si="4"/>
        <v>UIO</v>
      </c>
    </row>
    <row r="39" spans="1:25" s="54" customFormat="1" x14ac:dyDescent="0.2">
      <c r="A39" s="277"/>
      <c r="B39" s="277"/>
      <c r="C39" s="244" t="s">
        <v>56</v>
      </c>
      <c r="D39" s="68" t="s">
        <v>4</v>
      </c>
      <c r="E39" s="69"/>
      <c r="F39" s="69"/>
      <c r="G39" s="70"/>
      <c r="H39" s="239" t="s">
        <v>564</v>
      </c>
      <c r="I39" s="44" t="s">
        <v>467</v>
      </c>
      <c r="J39" s="177"/>
      <c r="K39" s="55" t="s">
        <v>405</v>
      </c>
      <c r="L39" s="55"/>
      <c r="X39" s="56"/>
      <c r="Y39" s="57" t="str">
        <f t="shared" si="4"/>
        <v>UIO</v>
      </c>
    </row>
    <row r="40" spans="1:25" s="54" customFormat="1" x14ac:dyDescent="0.2">
      <c r="A40" s="277"/>
      <c r="B40" s="277"/>
      <c r="C40" s="244" t="s">
        <v>57</v>
      </c>
      <c r="D40" s="68"/>
      <c r="E40" s="69" t="s">
        <v>4</v>
      </c>
      <c r="F40" s="69"/>
      <c r="G40" s="70"/>
      <c r="H40" s="239" t="s">
        <v>468</v>
      </c>
      <c r="I40" s="44" t="s">
        <v>469</v>
      </c>
      <c r="J40" s="245"/>
      <c r="K40" s="55" t="s">
        <v>405</v>
      </c>
      <c r="L40" s="55"/>
      <c r="X40" s="56"/>
      <c r="Y40" s="57" t="str">
        <f t="shared" si="4"/>
        <v>UIO</v>
      </c>
    </row>
    <row r="41" spans="1:25" s="54" customFormat="1" x14ac:dyDescent="0.2">
      <c r="A41" s="277"/>
      <c r="B41" s="277"/>
      <c r="C41" s="246" t="s">
        <v>58</v>
      </c>
      <c r="D41" s="75"/>
      <c r="E41" s="76" t="s">
        <v>4</v>
      </c>
      <c r="F41" s="76"/>
      <c r="G41" s="77"/>
      <c r="H41" s="175" t="s">
        <v>470</v>
      </c>
      <c r="I41" s="81" t="s">
        <v>471</v>
      </c>
      <c r="J41" s="79"/>
      <c r="K41" s="55" t="s">
        <v>405</v>
      </c>
      <c r="L41" s="55"/>
      <c r="X41" s="56"/>
      <c r="Y41" s="57" t="str">
        <f t="shared" si="4"/>
        <v>UIO</v>
      </c>
    </row>
    <row r="42" spans="1:25" s="54" customFormat="1" x14ac:dyDescent="0.2">
      <c r="A42" s="277"/>
      <c r="B42" s="277"/>
      <c r="C42" s="247" t="s">
        <v>67</v>
      </c>
      <c r="D42" s="82"/>
      <c r="E42" s="83" t="s">
        <v>4</v>
      </c>
      <c r="F42" s="83"/>
      <c r="G42" s="84"/>
      <c r="H42" s="129" t="s">
        <v>472</v>
      </c>
      <c r="I42" s="249" t="s">
        <v>473</v>
      </c>
      <c r="J42" s="67"/>
      <c r="K42" s="55" t="s">
        <v>405</v>
      </c>
      <c r="L42" s="55"/>
      <c r="X42" s="56"/>
      <c r="Y42" s="57" t="str">
        <f t="shared" si="4"/>
        <v>AOO</v>
      </c>
    </row>
    <row r="43" spans="1:25" s="54" customFormat="1" x14ac:dyDescent="0.2">
      <c r="A43" s="277"/>
      <c r="B43" s="277"/>
      <c r="C43" s="244" t="s">
        <v>68</v>
      </c>
      <c r="D43" s="68"/>
      <c r="E43" s="69" t="s">
        <v>4</v>
      </c>
      <c r="F43" s="69"/>
      <c r="G43" s="70"/>
      <c r="H43" s="130" t="s">
        <v>474</v>
      </c>
      <c r="I43" s="43" t="s">
        <v>475</v>
      </c>
      <c r="J43" s="72"/>
      <c r="K43" s="55" t="s">
        <v>405</v>
      </c>
      <c r="L43" s="55"/>
      <c r="X43" s="56"/>
      <c r="Y43" s="57" t="str">
        <f t="shared" si="4"/>
        <v>AOO</v>
      </c>
    </row>
    <row r="44" spans="1:25" s="54" customFormat="1" x14ac:dyDescent="0.2">
      <c r="A44" s="277"/>
      <c r="B44" s="277"/>
      <c r="C44" s="244" t="s">
        <v>69</v>
      </c>
      <c r="D44" s="68"/>
      <c r="E44" s="69" t="s">
        <v>4</v>
      </c>
      <c r="F44" s="69"/>
      <c r="G44" s="70"/>
      <c r="H44" s="130" t="s">
        <v>476</v>
      </c>
      <c r="I44" s="43" t="s">
        <v>477</v>
      </c>
      <c r="J44" s="72"/>
      <c r="K44" s="55" t="s">
        <v>405</v>
      </c>
      <c r="L44" s="55"/>
      <c r="X44" s="56"/>
      <c r="Y44" s="57" t="str">
        <f t="shared" si="4"/>
        <v>AOO</v>
      </c>
    </row>
    <row r="45" spans="1:25" s="54" customFormat="1" ht="25.5" x14ac:dyDescent="0.2">
      <c r="A45" s="278"/>
      <c r="B45" s="278"/>
      <c r="C45" s="246" t="s">
        <v>70</v>
      </c>
      <c r="D45" s="75"/>
      <c r="E45" s="76" t="s">
        <v>4</v>
      </c>
      <c r="F45" s="76"/>
      <c r="G45" s="77"/>
      <c r="H45" s="131" t="s">
        <v>565</v>
      </c>
      <c r="I45" s="45" t="s">
        <v>478</v>
      </c>
      <c r="J45" s="79"/>
      <c r="K45" s="55" t="s">
        <v>405</v>
      </c>
      <c r="L45" s="55"/>
      <c r="X45" s="56"/>
      <c r="Y45" s="57" t="str">
        <f t="shared" si="4"/>
        <v>AOO</v>
      </c>
    </row>
    <row r="46" spans="1:25" s="54" customFormat="1" x14ac:dyDescent="0.2">
      <c r="I46" s="80"/>
      <c r="J46" s="143"/>
      <c r="L46" s="55"/>
      <c r="W46" s="52" t="str">
        <f t="shared" ref="W46" si="5">MID(A46,14,2)</f>
        <v/>
      </c>
      <c r="X46" s="56"/>
      <c r="Y46" s="57" t="str">
        <f t="shared" si="4"/>
        <v>X</v>
      </c>
    </row>
    <row r="47" spans="1:25" s="54" customFormat="1" ht="12.75" customHeight="1" x14ac:dyDescent="0.2">
      <c r="A47" s="279" t="s">
        <v>8</v>
      </c>
      <c r="B47" s="281" t="s">
        <v>5</v>
      </c>
      <c r="C47" s="283" t="s">
        <v>53</v>
      </c>
      <c r="D47" s="285" t="s">
        <v>7</v>
      </c>
      <c r="E47" s="286"/>
      <c r="F47" s="286"/>
      <c r="G47" s="286"/>
      <c r="H47" s="272" t="s">
        <v>0</v>
      </c>
      <c r="I47" s="289" t="s">
        <v>2</v>
      </c>
      <c r="J47" s="272" t="s">
        <v>1</v>
      </c>
      <c r="K47" s="241"/>
      <c r="L47" s="55"/>
      <c r="X47" s="56"/>
      <c r="Y47" s="57" t="str">
        <f t="shared" si="4"/>
        <v>2.O</v>
      </c>
    </row>
    <row r="48" spans="1:25" s="54" customFormat="1" ht="27" customHeight="1" x14ac:dyDescent="0.2">
      <c r="A48" s="280"/>
      <c r="B48" s="282"/>
      <c r="C48" s="284"/>
      <c r="D48" s="58" t="s">
        <v>33</v>
      </c>
      <c r="E48" s="59" t="s">
        <v>6</v>
      </c>
      <c r="F48" s="58" t="s">
        <v>34</v>
      </c>
      <c r="G48" s="60" t="s">
        <v>3</v>
      </c>
      <c r="H48" s="273"/>
      <c r="I48" s="290"/>
      <c r="J48" s="273"/>
      <c r="K48" s="241"/>
      <c r="L48" s="55"/>
      <c r="X48" s="56"/>
      <c r="Y48" s="57" t="str">
        <f t="shared" si="4"/>
        <v>X</v>
      </c>
    </row>
    <row r="49" spans="1:25" s="54" customFormat="1" ht="12.75" customHeight="1" x14ac:dyDescent="0.2">
      <c r="A49" s="276" t="s">
        <v>48</v>
      </c>
      <c r="B49" s="276" t="s">
        <v>479</v>
      </c>
      <c r="C49" s="242" t="s">
        <v>55</v>
      </c>
      <c r="D49" s="62"/>
      <c r="E49" s="63" t="s">
        <v>4</v>
      </c>
      <c r="F49" s="63"/>
      <c r="G49" s="64"/>
      <c r="H49" s="237" t="s">
        <v>480</v>
      </c>
      <c r="I49" s="66" t="s">
        <v>481</v>
      </c>
      <c r="J49" s="243"/>
      <c r="K49" s="55" t="s">
        <v>405</v>
      </c>
      <c r="L49" s="55"/>
      <c r="X49" s="56"/>
      <c r="Y49" s="57" t="str">
        <f t="shared" si="4"/>
        <v>UIO</v>
      </c>
    </row>
    <row r="50" spans="1:25" s="54" customFormat="1" x14ac:dyDescent="0.2">
      <c r="A50" s="277"/>
      <c r="B50" s="277"/>
      <c r="C50" s="244" t="s">
        <v>56</v>
      </c>
      <c r="D50" s="68"/>
      <c r="E50" s="69" t="s">
        <v>4</v>
      </c>
      <c r="F50" s="69"/>
      <c r="G50" s="70"/>
      <c r="H50" s="239" t="s">
        <v>482</v>
      </c>
      <c r="I50" s="44" t="s">
        <v>483</v>
      </c>
      <c r="J50" s="177"/>
      <c r="K50" s="55" t="s">
        <v>405</v>
      </c>
      <c r="L50" s="55"/>
      <c r="X50" s="56"/>
      <c r="Y50" s="57" t="str">
        <f t="shared" si="4"/>
        <v>UIO</v>
      </c>
    </row>
    <row r="51" spans="1:25" s="54" customFormat="1" x14ac:dyDescent="0.2">
      <c r="A51" s="277"/>
      <c r="B51" s="277"/>
      <c r="C51" s="244" t="s">
        <v>57</v>
      </c>
      <c r="D51" s="68"/>
      <c r="E51" s="69" t="s">
        <v>4</v>
      </c>
      <c r="F51" s="69"/>
      <c r="G51" s="70"/>
      <c r="H51" s="239" t="s">
        <v>484</v>
      </c>
      <c r="I51" s="44" t="s">
        <v>485</v>
      </c>
      <c r="J51" s="245"/>
      <c r="K51" s="55" t="s">
        <v>405</v>
      </c>
      <c r="L51" s="55"/>
      <c r="X51" s="56"/>
      <c r="Y51" s="57" t="str">
        <f t="shared" si="4"/>
        <v>UIO</v>
      </c>
    </row>
    <row r="52" spans="1:25" s="54" customFormat="1" x14ac:dyDescent="0.2">
      <c r="A52" s="277"/>
      <c r="B52" s="277"/>
      <c r="C52" s="246" t="s">
        <v>58</v>
      </c>
      <c r="D52" s="75"/>
      <c r="E52" s="76" t="s">
        <v>4</v>
      </c>
      <c r="F52" s="76"/>
      <c r="G52" s="77"/>
      <c r="H52" s="175" t="s">
        <v>486</v>
      </c>
      <c r="I52" s="81" t="s">
        <v>487</v>
      </c>
      <c r="J52" s="79"/>
      <c r="K52" s="55" t="s">
        <v>405</v>
      </c>
      <c r="L52" s="55"/>
      <c r="X52" s="56"/>
      <c r="Y52" s="57" t="str">
        <f t="shared" si="4"/>
        <v>UIO</v>
      </c>
    </row>
    <row r="53" spans="1:25" s="54" customFormat="1" x14ac:dyDescent="0.2">
      <c r="A53" s="277"/>
      <c r="B53" s="277"/>
      <c r="C53" s="247" t="s">
        <v>67</v>
      </c>
      <c r="D53" s="82"/>
      <c r="E53" s="83" t="s">
        <v>4</v>
      </c>
      <c r="F53" s="83"/>
      <c r="G53" s="84"/>
      <c r="H53" s="129" t="s">
        <v>488</v>
      </c>
      <c r="I53" s="249" t="s">
        <v>489</v>
      </c>
      <c r="J53" s="67"/>
      <c r="K53" s="55" t="s">
        <v>405</v>
      </c>
      <c r="L53" s="55"/>
      <c r="X53" s="56"/>
      <c r="Y53" s="57" t="str">
        <f t="shared" si="4"/>
        <v>AOO</v>
      </c>
    </row>
    <row r="54" spans="1:25" s="54" customFormat="1" x14ac:dyDescent="0.2">
      <c r="A54" s="277"/>
      <c r="B54" s="277"/>
      <c r="C54" s="244" t="s">
        <v>68</v>
      </c>
      <c r="D54" s="68"/>
      <c r="E54" s="69" t="s">
        <v>4</v>
      </c>
      <c r="F54" s="69"/>
      <c r="G54" s="70"/>
      <c r="H54" s="130" t="s">
        <v>490</v>
      </c>
      <c r="I54" s="43" t="s">
        <v>491</v>
      </c>
      <c r="J54" s="72"/>
      <c r="K54" s="55" t="s">
        <v>405</v>
      </c>
      <c r="L54" s="55"/>
      <c r="X54" s="56"/>
      <c r="Y54" s="57" t="str">
        <f t="shared" si="4"/>
        <v>AOO</v>
      </c>
    </row>
    <row r="55" spans="1:25" s="54" customFormat="1" x14ac:dyDescent="0.2">
      <c r="A55" s="277"/>
      <c r="B55" s="277"/>
      <c r="C55" s="244" t="s">
        <v>69</v>
      </c>
      <c r="D55" s="68"/>
      <c r="E55" s="69" t="s">
        <v>4</v>
      </c>
      <c r="F55" s="69"/>
      <c r="G55" s="70"/>
      <c r="H55" s="130" t="s">
        <v>492</v>
      </c>
      <c r="I55" s="43" t="s">
        <v>493</v>
      </c>
      <c r="J55" s="72"/>
      <c r="K55" s="55" t="s">
        <v>405</v>
      </c>
      <c r="L55" s="55"/>
      <c r="X55" s="56"/>
      <c r="Y55" s="57" t="str">
        <f t="shared" si="4"/>
        <v>AOO</v>
      </c>
    </row>
    <row r="56" spans="1:25" s="54" customFormat="1" x14ac:dyDescent="0.2">
      <c r="A56" s="278"/>
      <c r="B56" s="278"/>
      <c r="C56" s="246" t="s">
        <v>70</v>
      </c>
      <c r="D56" s="75"/>
      <c r="E56" s="76" t="s">
        <v>4</v>
      </c>
      <c r="F56" s="76"/>
      <c r="G56" s="77"/>
      <c r="H56" s="131" t="s">
        <v>494</v>
      </c>
      <c r="I56" s="45" t="s">
        <v>495</v>
      </c>
      <c r="J56" s="79"/>
      <c r="K56" s="55" t="s">
        <v>405</v>
      </c>
      <c r="L56" s="55"/>
      <c r="X56" s="56"/>
      <c r="Y56" s="57" t="str">
        <f t="shared" si="4"/>
        <v>AOO</v>
      </c>
    </row>
    <row r="57" spans="1:25" s="54" customFormat="1" x14ac:dyDescent="0.2">
      <c r="I57" s="80"/>
      <c r="J57" s="143"/>
      <c r="L57" s="55"/>
      <c r="W57" s="52" t="str">
        <f t="shared" ref="W57" si="6">MID(A57,14,2)</f>
        <v/>
      </c>
      <c r="X57" s="56"/>
      <c r="Y57" s="57" t="str">
        <f t="shared" si="4"/>
        <v>X</v>
      </c>
    </row>
    <row r="58" spans="1:25" s="54" customFormat="1" ht="12.75" customHeight="1" x14ac:dyDescent="0.2">
      <c r="A58" s="279" t="s">
        <v>8</v>
      </c>
      <c r="B58" s="281" t="s">
        <v>5</v>
      </c>
      <c r="C58" s="283" t="s">
        <v>54</v>
      </c>
      <c r="D58" s="285" t="s">
        <v>7</v>
      </c>
      <c r="E58" s="286"/>
      <c r="F58" s="286"/>
      <c r="G58" s="286"/>
      <c r="H58" s="272" t="s">
        <v>0</v>
      </c>
      <c r="I58" s="289" t="s">
        <v>2</v>
      </c>
      <c r="J58" s="272" t="s">
        <v>1</v>
      </c>
      <c r="K58" s="241"/>
      <c r="L58" s="55"/>
      <c r="X58" s="56"/>
      <c r="Y58" s="57" t="str">
        <f t="shared" si="4"/>
        <v>2.O</v>
      </c>
    </row>
    <row r="59" spans="1:25" s="54" customFormat="1" ht="27" customHeight="1" x14ac:dyDescent="0.2">
      <c r="A59" s="280"/>
      <c r="B59" s="282"/>
      <c r="C59" s="284"/>
      <c r="D59" s="58" t="s">
        <v>33</v>
      </c>
      <c r="E59" s="59" t="s">
        <v>6</v>
      </c>
      <c r="F59" s="58" t="s">
        <v>34</v>
      </c>
      <c r="G59" s="60" t="s">
        <v>3</v>
      </c>
      <c r="H59" s="273"/>
      <c r="I59" s="290"/>
      <c r="J59" s="273"/>
      <c r="K59" s="241"/>
      <c r="L59" s="55"/>
      <c r="X59" s="56"/>
      <c r="Y59" s="57" t="str">
        <f t="shared" si="4"/>
        <v>X</v>
      </c>
    </row>
    <row r="60" spans="1:25" s="54" customFormat="1" ht="12.75" customHeight="1" x14ac:dyDescent="0.2">
      <c r="A60" s="276" t="s">
        <v>48</v>
      </c>
      <c r="B60" s="276" t="s">
        <v>63</v>
      </c>
      <c r="C60" s="242" t="s">
        <v>55</v>
      </c>
      <c r="D60" s="62"/>
      <c r="E60" s="63"/>
      <c r="F60" s="63"/>
      <c r="G60" s="64" t="s">
        <v>4</v>
      </c>
      <c r="H60" s="237" t="s">
        <v>496</v>
      </c>
      <c r="I60" s="66" t="s">
        <v>497</v>
      </c>
      <c r="J60" s="243"/>
      <c r="K60" s="55" t="s">
        <v>405</v>
      </c>
      <c r="L60" s="55"/>
      <c r="X60" s="56"/>
      <c r="Y60" s="57" t="str">
        <f t="shared" si="4"/>
        <v>UIO</v>
      </c>
    </row>
    <row r="61" spans="1:25" s="54" customFormat="1" x14ac:dyDescent="0.2">
      <c r="A61" s="277"/>
      <c r="B61" s="277"/>
      <c r="C61" s="244" t="s">
        <v>56</v>
      </c>
      <c r="D61" s="68"/>
      <c r="E61" s="69"/>
      <c r="F61" s="69"/>
      <c r="G61" s="70" t="s">
        <v>4</v>
      </c>
      <c r="H61" s="239" t="s">
        <v>498</v>
      </c>
      <c r="I61" s="44" t="s">
        <v>499</v>
      </c>
      <c r="J61" s="177"/>
      <c r="K61" s="55" t="s">
        <v>405</v>
      </c>
      <c r="L61" s="55"/>
      <c r="X61" s="56"/>
      <c r="Y61" s="57" t="str">
        <f t="shared" si="4"/>
        <v>UIO</v>
      </c>
    </row>
    <row r="62" spans="1:25" s="54" customFormat="1" x14ac:dyDescent="0.2">
      <c r="A62" s="277"/>
      <c r="B62" s="277"/>
      <c r="C62" s="244" t="s">
        <v>57</v>
      </c>
      <c r="D62" s="68"/>
      <c r="E62" s="69"/>
      <c r="F62" s="69"/>
      <c r="G62" s="70" t="s">
        <v>4</v>
      </c>
      <c r="H62" s="239" t="s">
        <v>500</v>
      </c>
      <c r="I62" s="44" t="s">
        <v>501</v>
      </c>
      <c r="J62" s="72"/>
      <c r="K62" s="55" t="s">
        <v>405</v>
      </c>
      <c r="L62" s="55"/>
      <c r="X62" s="56"/>
      <c r="Y62" s="57" t="str">
        <f t="shared" si="4"/>
        <v>UIO</v>
      </c>
    </row>
    <row r="63" spans="1:25" s="54" customFormat="1" x14ac:dyDescent="0.2">
      <c r="A63" s="277"/>
      <c r="B63" s="277"/>
      <c r="C63" s="246" t="s">
        <v>58</v>
      </c>
      <c r="D63" s="75"/>
      <c r="E63" s="76"/>
      <c r="F63" s="76"/>
      <c r="G63" s="77" t="s">
        <v>4</v>
      </c>
      <c r="H63" s="175" t="s">
        <v>502</v>
      </c>
      <c r="I63" s="81" t="s">
        <v>503</v>
      </c>
      <c r="J63" s="79"/>
      <c r="K63" s="55" t="s">
        <v>405</v>
      </c>
      <c r="L63" s="55"/>
      <c r="X63" s="56"/>
      <c r="Y63" s="57" t="str">
        <f t="shared" si="4"/>
        <v>UIO</v>
      </c>
    </row>
    <row r="64" spans="1:25" s="54" customFormat="1" x14ac:dyDescent="0.2">
      <c r="A64" s="277"/>
      <c r="B64" s="277"/>
      <c r="C64" s="247" t="s">
        <v>59</v>
      </c>
      <c r="D64" s="82"/>
      <c r="E64" s="83"/>
      <c r="F64" s="83"/>
      <c r="G64" s="84"/>
      <c r="H64" s="129"/>
      <c r="I64" s="132"/>
      <c r="J64" s="67"/>
      <c r="K64" s="55" t="s">
        <v>405</v>
      </c>
      <c r="L64" s="55"/>
      <c r="X64" s="56"/>
      <c r="Y64" s="57" t="str">
        <f t="shared" si="4"/>
        <v>DOX</v>
      </c>
    </row>
    <row r="65" spans="1:25" s="54" customFormat="1" x14ac:dyDescent="0.2">
      <c r="A65" s="277"/>
      <c r="B65" s="277"/>
      <c r="C65" s="244" t="s">
        <v>60</v>
      </c>
      <c r="D65" s="68"/>
      <c r="E65" s="69"/>
      <c r="F65" s="69"/>
      <c r="G65" s="70"/>
      <c r="H65" s="130"/>
      <c r="I65" s="43"/>
      <c r="J65" s="72"/>
      <c r="K65" s="55" t="s">
        <v>405</v>
      </c>
      <c r="L65" s="55"/>
      <c r="X65" s="56"/>
      <c r="Y65" s="57" t="str">
        <f t="shared" si="4"/>
        <v>DOX</v>
      </c>
    </row>
    <row r="66" spans="1:25" s="54" customFormat="1" x14ac:dyDescent="0.2">
      <c r="A66" s="277"/>
      <c r="B66" s="277"/>
      <c r="C66" s="244" t="s">
        <v>61</v>
      </c>
      <c r="D66" s="68"/>
      <c r="E66" s="69"/>
      <c r="F66" s="69"/>
      <c r="G66" s="70"/>
      <c r="H66" s="130" t="s">
        <v>504</v>
      </c>
      <c r="I66" s="43" t="s">
        <v>505</v>
      </c>
      <c r="J66" s="72"/>
      <c r="K66" s="55" t="s">
        <v>405</v>
      </c>
      <c r="L66" s="55"/>
      <c r="X66" s="56"/>
      <c r="Y66" s="57" t="str">
        <f t="shared" si="4"/>
        <v>DOO</v>
      </c>
    </row>
    <row r="67" spans="1:25" s="54" customFormat="1" x14ac:dyDescent="0.2">
      <c r="A67" s="278"/>
      <c r="B67" s="278"/>
      <c r="C67" s="246" t="s">
        <v>62</v>
      </c>
      <c r="D67" s="75"/>
      <c r="E67" s="76"/>
      <c r="F67" s="76"/>
      <c r="G67" s="77"/>
      <c r="H67" s="131" t="s">
        <v>506</v>
      </c>
      <c r="I67" s="45" t="s">
        <v>507</v>
      </c>
      <c r="J67" s="79"/>
      <c r="K67" s="55" t="s">
        <v>405</v>
      </c>
      <c r="L67" s="55"/>
      <c r="X67" s="56"/>
      <c r="Y67" s="57" t="str">
        <f t="shared" si="4"/>
        <v>DOO</v>
      </c>
    </row>
    <row r="68" spans="1:25" s="54" customFormat="1" x14ac:dyDescent="0.2">
      <c r="I68" s="80"/>
      <c r="J68" s="143"/>
      <c r="L68" s="55"/>
      <c r="W68" s="52" t="str">
        <f t="shared" ref="W68" si="7">MID(A68,14,2)</f>
        <v/>
      </c>
      <c r="X68" s="56"/>
      <c r="Y68" s="57" t="str">
        <f t="shared" si="4"/>
        <v>X</v>
      </c>
    </row>
    <row r="69" spans="1:25" s="54" customFormat="1" ht="12.75" customHeight="1" x14ac:dyDescent="0.2">
      <c r="A69" s="279" t="s">
        <v>8</v>
      </c>
      <c r="B69" s="281" t="s">
        <v>5</v>
      </c>
      <c r="C69" s="283" t="s">
        <v>508</v>
      </c>
      <c r="D69" s="285" t="s">
        <v>7</v>
      </c>
      <c r="E69" s="286"/>
      <c r="F69" s="286"/>
      <c r="G69" s="286"/>
      <c r="H69" s="272" t="s">
        <v>0</v>
      </c>
      <c r="I69" s="289" t="s">
        <v>2</v>
      </c>
      <c r="J69" s="272" t="s">
        <v>1</v>
      </c>
      <c r="K69" s="241"/>
      <c r="L69" s="55"/>
      <c r="X69" s="56"/>
      <c r="Y69" s="57" t="str">
        <f t="shared" si="4"/>
        <v>2.O</v>
      </c>
    </row>
    <row r="70" spans="1:25" s="54" customFormat="1" ht="27" customHeight="1" x14ac:dyDescent="0.2">
      <c r="A70" s="280"/>
      <c r="B70" s="282"/>
      <c r="C70" s="284"/>
      <c r="D70" s="58" t="s">
        <v>33</v>
      </c>
      <c r="E70" s="59" t="s">
        <v>6</v>
      </c>
      <c r="F70" s="58" t="s">
        <v>34</v>
      </c>
      <c r="G70" s="60" t="s">
        <v>3</v>
      </c>
      <c r="H70" s="273"/>
      <c r="I70" s="290"/>
      <c r="J70" s="273"/>
      <c r="K70" s="241"/>
      <c r="L70" s="55"/>
      <c r="X70" s="56"/>
      <c r="Y70" s="57" t="str">
        <f t="shared" si="4"/>
        <v>X</v>
      </c>
    </row>
    <row r="71" spans="1:25" s="54" customFormat="1" ht="12.75" customHeight="1" x14ac:dyDescent="0.2">
      <c r="A71" s="276" t="s">
        <v>48</v>
      </c>
      <c r="B71" s="276" t="s">
        <v>64</v>
      </c>
      <c r="C71" s="242" t="s">
        <v>55</v>
      </c>
      <c r="D71" s="62"/>
      <c r="E71" s="63"/>
      <c r="F71" s="63"/>
      <c r="G71" s="64"/>
      <c r="H71" s="237" t="s">
        <v>509</v>
      </c>
      <c r="I71" s="66" t="s">
        <v>510</v>
      </c>
      <c r="J71" s="243"/>
      <c r="K71" s="55" t="s">
        <v>405</v>
      </c>
      <c r="L71" s="55"/>
      <c r="X71" s="56"/>
      <c r="Y71" s="57" t="str">
        <f t="shared" si="4"/>
        <v>UIO</v>
      </c>
    </row>
    <row r="72" spans="1:25" s="54" customFormat="1" x14ac:dyDescent="0.2">
      <c r="A72" s="277"/>
      <c r="B72" s="277"/>
      <c r="C72" s="244" t="s">
        <v>56</v>
      </c>
      <c r="D72" s="68"/>
      <c r="E72" s="69"/>
      <c r="F72" s="69"/>
      <c r="G72" s="70"/>
      <c r="H72" s="239"/>
      <c r="I72" s="44"/>
      <c r="J72" s="177"/>
      <c r="K72" s="55"/>
      <c r="L72" s="55"/>
      <c r="X72" s="56"/>
      <c r="Y72" s="57" t="str">
        <f t="shared" si="4"/>
        <v>UIX</v>
      </c>
    </row>
    <row r="73" spans="1:25" s="54" customFormat="1" x14ac:dyDescent="0.2">
      <c r="A73" s="277"/>
      <c r="B73" s="277"/>
      <c r="C73" s="244" t="s">
        <v>57</v>
      </c>
      <c r="D73" s="68"/>
      <c r="E73" s="69"/>
      <c r="F73" s="69"/>
      <c r="G73" s="70"/>
      <c r="H73" s="239"/>
      <c r="I73" s="44"/>
      <c r="J73" s="177"/>
      <c r="K73" s="55"/>
      <c r="L73" s="55"/>
      <c r="X73" s="56"/>
      <c r="Y73" s="57" t="str">
        <f t="shared" si="4"/>
        <v>UIX</v>
      </c>
    </row>
    <row r="74" spans="1:25" s="54" customFormat="1" x14ac:dyDescent="0.2">
      <c r="A74" s="277"/>
      <c r="B74" s="277"/>
      <c r="C74" s="246" t="s">
        <v>58</v>
      </c>
      <c r="D74" s="75"/>
      <c r="E74" s="76"/>
      <c r="F74" s="76"/>
      <c r="G74" s="77"/>
      <c r="H74" s="175"/>
      <c r="I74" s="81"/>
      <c r="J74" s="186"/>
      <c r="K74" s="55"/>
      <c r="L74" s="55"/>
      <c r="X74" s="56"/>
      <c r="Y74" s="57" t="str">
        <f t="shared" si="4"/>
        <v>UIX</v>
      </c>
    </row>
    <row r="75" spans="1:25" s="54" customFormat="1" x14ac:dyDescent="0.2">
      <c r="A75" s="277"/>
      <c r="B75" s="277"/>
      <c r="C75" s="247" t="s">
        <v>59</v>
      </c>
      <c r="D75" s="82"/>
      <c r="E75" s="83"/>
      <c r="F75" s="83"/>
      <c r="G75" s="84"/>
      <c r="H75" s="129" t="s">
        <v>439</v>
      </c>
      <c r="I75" s="43" t="s">
        <v>511</v>
      </c>
      <c r="J75" s="67"/>
      <c r="K75" s="55" t="s">
        <v>405</v>
      </c>
      <c r="L75" s="55"/>
      <c r="X75" s="56"/>
      <c r="Y75" s="57" t="str">
        <f t="shared" si="4"/>
        <v>DOO</v>
      </c>
    </row>
    <row r="76" spans="1:25" s="54" customFormat="1" x14ac:dyDescent="0.2">
      <c r="A76" s="277"/>
      <c r="B76" s="277"/>
      <c r="C76" s="244" t="s">
        <v>60</v>
      </c>
      <c r="D76" s="68"/>
      <c r="E76" s="69"/>
      <c r="F76" s="69"/>
      <c r="G76" s="70"/>
      <c r="H76" s="130" t="s">
        <v>512</v>
      </c>
      <c r="I76" s="43" t="s">
        <v>513</v>
      </c>
      <c r="J76" s="72"/>
      <c r="K76" s="55" t="s">
        <v>405</v>
      </c>
      <c r="L76" s="55"/>
      <c r="X76" s="56"/>
      <c r="Y76" s="57" t="str">
        <f t="shared" si="4"/>
        <v>DOO</v>
      </c>
    </row>
    <row r="77" spans="1:25" s="54" customFormat="1" x14ac:dyDescent="0.2">
      <c r="A77" s="277"/>
      <c r="B77" s="277"/>
      <c r="C77" s="244" t="s">
        <v>61</v>
      </c>
      <c r="D77" s="68"/>
      <c r="E77" s="69"/>
      <c r="F77" s="69"/>
      <c r="G77" s="70"/>
      <c r="H77" s="130" t="s">
        <v>451</v>
      </c>
      <c r="I77" s="43" t="s">
        <v>514</v>
      </c>
      <c r="J77" s="72"/>
      <c r="K77" s="55" t="s">
        <v>405</v>
      </c>
      <c r="L77" s="55"/>
      <c r="X77" s="56"/>
      <c r="Y77" s="57" t="str">
        <f t="shared" si="4"/>
        <v>DOO</v>
      </c>
    </row>
    <row r="78" spans="1:25" s="54" customFormat="1" x14ac:dyDescent="0.2">
      <c r="A78" s="278"/>
      <c r="B78" s="278"/>
      <c r="C78" s="246" t="s">
        <v>62</v>
      </c>
      <c r="D78" s="75"/>
      <c r="E78" s="76"/>
      <c r="F78" s="76"/>
      <c r="G78" s="77"/>
      <c r="H78" s="131"/>
      <c r="I78" s="45"/>
      <c r="J78" s="79"/>
      <c r="K78" s="55"/>
      <c r="L78" s="55"/>
      <c r="X78" s="56"/>
      <c r="Y78" s="57" t="str">
        <f t="shared" si="4"/>
        <v>DOX</v>
      </c>
    </row>
    <row r="79" spans="1:25" s="54" customFormat="1" x14ac:dyDescent="0.2">
      <c r="I79" s="80"/>
      <c r="J79" s="143"/>
      <c r="L79" s="55"/>
      <c r="W79" s="52" t="str">
        <f t="shared" ref="W79" si="8">MID(A79,14,2)</f>
        <v/>
      </c>
      <c r="X79" s="56"/>
      <c r="Y79" s="57" t="str">
        <f t="shared" si="4"/>
        <v>X</v>
      </c>
    </row>
    <row r="80" spans="1:25" s="54" customFormat="1" ht="12.75" customHeight="1" x14ac:dyDescent="0.2">
      <c r="A80" s="279" t="s">
        <v>8</v>
      </c>
      <c r="B80" s="281" t="s">
        <v>5</v>
      </c>
      <c r="C80" s="283" t="s">
        <v>515</v>
      </c>
      <c r="D80" s="285" t="s">
        <v>7</v>
      </c>
      <c r="E80" s="286"/>
      <c r="F80" s="286"/>
      <c r="G80" s="286"/>
      <c r="H80" s="272" t="s">
        <v>0</v>
      </c>
      <c r="I80" s="289" t="s">
        <v>2</v>
      </c>
      <c r="J80" s="272" t="s">
        <v>1</v>
      </c>
      <c r="K80" s="241"/>
      <c r="L80" s="55"/>
      <c r="X80" s="56"/>
      <c r="Y80" s="57" t="str">
        <f t="shared" si="4"/>
        <v>2.O</v>
      </c>
    </row>
    <row r="81" spans="1:25" s="54" customFormat="1" ht="27" customHeight="1" x14ac:dyDescent="0.2">
      <c r="A81" s="280"/>
      <c r="B81" s="282"/>
      <c r="C81" s="284"/>
      <c r="D81" s="58" t="s">
        <v>33</v>
      </c>
      <c r="E81" s="59" t="s">
        <v>6</v>
      </c>
      <c r="F81" s="58" t="s">
        <v>34</v>
      </c>
      <c r="G81" s="60" t="s">
        <v>3</v>
      </c>
      <c r="H81" s="273"/>
      <c r="I81" s="290"/>
      <c r="J81" s="273"/>
      <c r="K81" s="241"/>
      <c r="L81" s="55"/>
      <c r="X81" s="56"/>
      <c r="Y81" s="57" t="str">
        <f t="shared" si="4"/>
        <v>X</v>
      </c>
    </row>
    <row r="82" spans="1:25" s="54" customFormat="1" ht="12.75" customHeight="1" x14ac:dyDescent="0.2">
      <c r="A82" s="276" t="s">
        <v>48</v>
      </c>
      <c r="B82" s="276" t="s">
        <v>65</v>
      </c>
      <c r="C82" s="242" t="s">
        <v>55</v>
      </c>
      <c r="D82" s="62"/>
      <c r="E82" s="63"/>
      <c r="F82" s="63"/>
      <c r="G82" s="64" t="s">
        <v>4</v>
      </c>
      <c r="H82" s="237" t="s">
        <v>516</v>
      </c>
      <c r="I82" s="66" t="s">
        <v>95</v>
      </c>
      <c r="J82" s="250" t="s">
        <v>446</v>
      </c>
      <c r="K82" s="55" t="s">
        <v>405</v>
      </c>
      <c r="L82" s="55"/>
      <c r="X82" s="56"/>
      <c r="Y82" s="57" t="str">
        <f t="shared" si="4"/>
        <v>UIO</v>
      </c>
    </row>
    <row r="83" spans="1:25" s="54" customFormat="1" x14ac:dyDescent="0.2">
      <c r="A83" s="277"/>
      <c r="B83" s="277"/>
      <c r="C83" s="244" t="s">
        <v>56</v>
      </c>
      <c r="D83" s="68"/>
      <c r="E83" s="69"/>
      <c r="F83" s="69"/>
      <c r="G83" s="70" t="s">
        <v>4</v>
      </c>
      <c r="H83" s="239" t="s">
        <v>517</v>
      </c>
      <c r="I83" s="44" t="s">
        <v>96</v>
      </c>
      <c r="J83" s="251" t="s">
        <v>446</v>
      </c>
      <c r="K83" s="55" t="s">
        <v>405</v>
      </c>
      <c r="L83" s="252"/>
      <c r="X83" s="56"/>
      <c r="Y83" s="57" t="str">
        <f t="shared" si="4"/>
        <v>UIO</v>
      </c>
    </row>
    <row r="84" spans="1:25" s="54" customFormat="1" x14ac:dyDescent="0.2">
      <c r="A84" s="277"/>
      <c r="B84" s="277"/>
      <c r="C84" s="244" t="s">
        <v>57</v>
      </c>
      <c r="D84" s="68"/>
      <c r="E84" s="69"/>
      <c r="F84" s="69"/>
      <c r="G84" s="70" t="s">
        <v>4</v>
      </c>
      <c r="H84" s="239" t="s">
        <v>518</v>
      </c>
      <c r="I84" s="44" t="s">
        <v>97</v>
      </c>
      <c r="J84" s="251" t="s">
        <v>446</v>
      </c>
      <c r="K84" s="55" t="s">
        <v>405</v>
      </c>
      <c r="L84" s="252"/>
      <c r="X84" s="56"/>
      <c r="Y84" s="57" t="str">
        <f t="shared" si="4"/>
        <v>UIO</v>
      </c>
    </row>
    <row r="85" spans="1:25" s="54" customFormat="1" x14ac:dyDescent="0.2">
      <c r="A85" s="277"/>
      <c r="B85" s="277"/>
      <c r="C85" s="246" t="s">
        <v>58</v>
      </c>
      <c r="D85" s="75"/>
      <c r="E85" s="76"/>
      <c r="F85" s="76"/>
      <c r="G85" s="77"/>
      <c r="H85" s="175" t="s">
        <v>512</v>
      </c>
      <c r="I85" s="81" t="s">
        <v>519</v>
      </c>
      <c r="J85" s="253"/>
      <c r="K85" s="55" t="s">
        <v>405</v>
      </c>
      <c r="L85" s="55"/>
      <c r="X85" s="56"/>
      <c r="Y85" s="57" t="str">
        <f t="shared" si="4"/>
        <v>UIO</v>
      </c>
    </row>
    <row r="86" spans="1:25" s="54" customFormat="1" x14ac:dyDescent="0.2">
      <c r="A86" s="277"/>
      <c r="B86" s="277"/>
      <c r="C86" s="247" t="s">
        <v>59</v>
      </c>
      <c r="D86" s="82"/>
      <c r="E86" s="83"/>
      <c r="F86" s="83"/>
      <c r="G86" s="84"/>
      <c r="H86" s="224" t="s">
        <v>520</v>
      </c>
      <c r="I86" s="43" t="s">
        <v>521</v>
      </c>
      <c r="J86" s="254" t="s">
        <v>446</v>
      </c>
      <c r="K86" s="55" t="s">
        <v>405</v>
      </c>
      <c r="L86" s="55"/>
      <c r="X86" s="56"/>
      <c r="Y86" s="57" t="str">
        <f t="shared" si="4"/>
        <v>DOO</v>
      </c>
    </row>
    <row r="87" spans="1:25" s="54" customFormat="1" x14ac:dyDescent="0.2">
      <c r="A87" s="277"/>
      <c r="B87" s="277"/>
      <c r="C87" s="244" t="s">
        <v>60</v>
      </c>
      <c r="D87" s="68"/>
      <c r="E87" s="69"/>
      <c r="F87" s="69"/>
      <c r="G87" s="70"/>
      <c r="H87" s="226" t="s">
        <v>522</v>
      </c>
      <c r="I87" s="43" t="s">
        <v>523</v>
      </c>
      <c r="J87" s="251" t="s">
        <v>446</v>
      </c>
      <c r="K87" s="55" t="s">
        <v>405</v>
      </c>
      <c r="L87" s="55"/>
      <c r="X87" s="56"/>
      <c r="Y87" s="57" t="str">
        <f t="shared" si="4"/>
        <v>DOO</v>
      </c>
    </row>
    <row r="88" spans="1:25" s="54" customFormat="1" x14ac:dyDescent="0.2">
      <c r="A88" s="277"/>
      <c r="B88" s="277"/>
      <c r="C88" s="244" t="s">
        <v>61</v>
      </c>
      <c r="D88" s="68"/>
      <c r="E88" s="69"/>
      <c r="F88" s="69"/>
      <c r="G88" s="70"/>
      <c r="H88" s="226" t="s">
        <v>524</v>
      </c>
      <c r="I88" s="43" t="s">
        <v>525</v>
      </c>
      <c r="J88" s="72"/>
      <c r="K88" s="55"/>
      <c r="L88" s="55"/>
      <c r="X88" s="56"/>
      <c r="Y88" s="57" t="str">
        <f t="shared" si="4"/>
        <v>DOO</v>
      </c>
    </row>
    <row r="89" spans="1:25" s="54" customFormat="1" x14ac:dyDescent="0.2">
      <c r="A89" s="278"/>
      <c r="B89" s="278"/>
      <c r="C89" s="246" t="s">
        <v>62</v>
      </c>
      <c r="D89" s="75"/>
      <c r="E89" s="76"/>
      <c r="F89" s="76"/>
      <c r="G89" s="77"/>
      <c r="H89" s="227"/>
      <c r="I89" s="45"/>
      <c r="J89" s="79"/>
      <c r="K89" s="55"/>
      <c r="L89" s="55"/>
      <c r="X89" s="56"/>
      <c r="Y89" s="57" t="str">
        <f t="shared" si="4"/>
        <v>DOX</v>
      </c>
    </row>
    <row r="90" spans="1:25" s="54" customFormat="1" x14ac:dyDescent="0.2">
      <c r="I90" s="80"/>
      <c r="J90" s="143"/>
      <c r="L90" s="55"/>
      <c r="W90" s="52" t="str">
        <f t="shared" ref="W90" si="9">MID(A90,14,2)</f>
        <v/>
      </c>
      <c r="X90" s="56"/>
      <c r="Y90" s="57" t="str">
        <f t="shared" si="4"/>
        <v>X</v>
      </c>
    </row>
    <row r="91" spans="1:25" s="54" customFormat="1" ht="12.75" customHeight="1" x14ac:dyDescent="0.2">
      <c r="A91" s="280" t="s">
        <v>8</v>
      </c>
      <c r="B91" s="281" t="s">
        <v>5</v>
      </c>
      <c r="C91" s="283" t="s">
        <v>526</v>
      </c>
      <c r="D91" s="340" t="s">
        <v>7</v>
      </c>
      <c r="E91" s="341"/>
      <c r="F91" s="341"/>
      <c r="G91" s="342"/>
      <c r="H91" s="272" t="s">
        <v>0</v>
      </c>
      <c r="I91" s="289" t="s">
        <v>2</v>
      </c>
      <c r="J91" s="272" t="s">
        <v>1</v>
      </c>
      <c r="K91" s="241"/>
      <c r="L91" s="55"/>
      <c r="X91" s="56"/>
      <c r="Y91" s="57" t="str">
        <f t="shared" si="4"/>
        <v>2.O</v>
      </c>
    </row>
    <row r="92" spans="1:25" s="54" customFormat="1" ht="27" customHeight="1" x14ac:dyDescent="0.2">
      <c r="A92" s="337"/>
      <c r="B92" s="338"/>
      <c r="C92" s="339"/>
      <c r="D92" s="58" t="s">
        <v>33</v>
      </c>
      <c r="E92" s="59" t="s">
        <v>6</v>
      </c>
      <c r="F92" s="58" t="s">
        <v>34</v>
      </c>
      <c r="G92" s="60" t="s">
        <v>3</v>
      </c>
      <c r="H92" s="273"/>
      <c r="I92" s="290"/>
      <c r="J92" s="273"/>
      <c r="K92" s="241"/>
      <c r="L92" s="55"/>
      <c r="X92" s="56"/>
      <c r="Y92" s="57" t="str">
        <f t="shared" si="4"/>
        <v>X</v>
      </c>
    </row>
    <row r="93" spans="1:25" s="54" customFormat="1" ht="12.75" customHeight="1" x14ac:dyDescent="0.2">
      <c r="A93" s="276" t="s">
        <v>48</v>
      </c>
      <c r="B93" s="276" t="s">
        <v>73</v>
      </c>
      <c r="C93" s="242" t="s">
        <v>55</v>
      </c>
      <c r="D93" s="62"/>
      <c r="E93" s="63"/>
      <c r="F93" s="63"/>
      <c r="G93" s="64"/>
      <c r="H93" s="237"/>
      <c r="I93" s="66"/>
      <c r="J93" s="85"/>
      <c r="K93" s="55"/>
      <c r="L93" s="55"/>
      <c r="X93" s="56"/>
      <c r="Y93" s="57" t="str">
        <f t="shared" si="4"/>
        <v>UIX</v>
      </c>
    </row>
    <row r="94" spans="1:25" s="54" customFormat="1" x14ac:dyDescent="0.2">
      <c r="A94" s="277"/>
      <c r="B94" s="277"/>
      <c r="C94" s="244" t="s">
        <v>56</v>
      </c>
      <c r="D94" s="68"/>
      <c r="E94" s="69"/>
      <c r="F94" s="69"/>
      <c r="G94" s="70"/>
      <c r="H94" s="239"/>
      <c r="I94" s="44"/>
      <c r="J94" s="72"/>
      <c r="K94" s="55"/>
      <c r="L94" s="55"/>
      <c r="X94" s="56"/>
      <c r="Y94" s="57" t="str">
        <f t="shared" si="4"/>
        <v>UIX</v>
      </c>
    </row>
    <row r="95" spans="1:25" s="54" customFormat="1" x14ac:dyDescent="0.2">
      <c r="A95" s="277"/>
      <c r="B95" s="277"/>
      <c r="C95" s="244" t="s">
        <v>57</v>
      </c>
      <c r="D95" s="68"/>
      <c r="E95" s="69"/>
      <c r="F95" s="69"/>
      <c r="G95" s="70"/>
      <c r="H95" s="239"/>
      <c r="I95" s="44"/>
      <c r="J95" s="72"/>
      <c r="K95" s="55"/>
      <c r="L95" s="55"/>
      <c r="X95" s="56"/>
      <c r="Y95" s="57" t="str">
        <f t="shared" si="4"/>
        <v>UIX</v>
      </c>
    </row>
    <row r="96" spans="1:25" s="54" customFormat="1" x14ac:dyDescent="0.2">
      <c r="A96" s="277"/>
      <c r="B96" s="277"/>
      <c r="C96" s="246" t="s">
        <v>58</v>
      </c>
      <c r="D96" s="75"/>
      <c r="E96" s="76"/>
      <c r="F96" s="76"/>
      <c r="G96" s="77"/>
      <c r="H96" s="175"/>
      <c r="I96" s="81"/>
      <c r="J96" s="79"/>
      <c r="K96" s="55"/>
      <c r="L96" s="55"/>
      <c r="X96" s="56"/>
      <c r="Y96" s="57" t="str">
        <f t="shared" si="4"/>
        <v>UIX</v>
      </c>
    </row>
    <row r="97" spans="1:25" s="54" customFormat="1" x14ac:dyDescent="0.2">
      <c r="A97" s="277"/>
      <c r="B97" s="277"/>
      <c r="C97" s="247" t="s">
        <v>59</v>
      </c>
      <c r="D97" s="82"/>
      <c r="E97" s="83"/>
      <c r="F97" s="83"/>
      <c r="G97" s="84"/>
      <c r="H97" s="129" t="s">
        <v>488</v>
      </c>
      <c r="I97" s="43" t="s">
        <v>527</v>
      </c>
      <c r="J97" s="67"/>
      <c r="K97" s="55" t="s">
        <v>405</v>
      </c>
      <c r="L97" s="55"/>
      <c r="X97" s="56"/>
      <c r="Y97" s="57" t="str">
        <f t="shared" si="4"/>
        <v>DOO</v>
      </c>
    </row>
    <row r="98" spans="1:25" s="54" customFormat="1" x14ac:dyDescent="0.2">
      <c r="A98" s="277"/>
      <c r="B98" s="277"/>
      <c r="C98" s="244" t="s">
        <v>60</v>
      </c>
      <c r="D98" s="68"/>
      <c r="E98" s="69"/>
      <c r="F98" s="69"/>
      <c r="G98" s="70"/>
      <c r="H98" s="130" t="s">
        <v>490</v>
      </c>
      <c r="I98" s="43" t="s">
        <v>528</v>
      </c>
      <c r="J98" s="72"/>
      <c r="K98" s="55" t="s">
        <v>405</v>
      </c>
      <c r="L98" s="55"/>
      <c r="X98" s="56"/>
      <c r="Y98" s="57" t="str">
        <f t="shared" si="4"/>
        <v>DOO</v>
      </c>
    </row>
    <row r="99" spans="1:25" s="54" customFormat="1" x14ac:dyDescent="0.2">
      <c r="A99" s="277"/>
      <c r="B99" s="277"/>
      <c r="C99" s="244" t="s">
        <v>61</v>
      </c>
      <c r="D99" s="68"/>
      <c r="E99" s="69"/>
      <c r="F99" s="69"/>
      <c r="G99" s="70"/>
      <c r="H99" s="130" t="s">
        <v>492</v>
      </c>
      <c r="I99" s="43" t="s">
        <v>529</v>
      </c>
      <c r="J99" s="72"/>
      <c r="K99" s="55" t="s">
        <v>405</v>
      </c>
      <c r="L99" s="55"/>
      <c r="X99" s="56"/>
      <c r="Y99" s="57" t="str">
        <f t="shared" si="4"/>
        <v>DOO</v>
      </c>
    </row>
    <row r="100" spans="1:25" s="54" customFormat="1" x14ac:dyDescent="0.2">
      <c r="A100" s="278"/>
      <c r="B100" s="278"/>
      <c r="C100" s="246" t="s">
        <v>62</v>
      </c>
      <c r="D100" s="75"/>
      <c r="E100" s="76"/>
      <c r="F100" s="76"/>
      <c r="G100" s="77"/>
      <c r="H100" s="131" t="s">
        <v>494</v>
      </c>
      <c r="I100" s="45" t="s">
        <v>530</v>
      </c>
      <c r="J100" s="79"/>
      <c r="K100" s="55" t="s">
        <v>405</v>
      </c>
      <c r="L100" s="55"/>
      <c r="X100" s="56"/>
      <c r="Y100" s="57" t="str">
        <f t="shared" si="4"/>
        <v>DOO</v>
      </c>
    </row>
    <row r="101" spans="1:25" s="54" customFormat="1" x14ac:dyDescent="0.2">
      <c r="H101" s="255"/>
      <c r="I101" s="80"/>
      <c r="J101" s="143"/>
      <c r="L101" s="55"/>
      <c r="X101" s="56"/>
      <c r="Y101" s="57" t="str">
        <f t="shared" si="4"/>
        <v>X</v>
      </c>
    </row>
    <row r="102" spans="1:25" x14ac:dyDescent="0.2">
      <c r="H102" s="52"/>
    </row>
    <row r="103" spans="1:25" x14ac:dyDescent="0.2">
      <c r="A103" s="11"/>
      <c r="B103" s="27" t="s">
        <v>19</v>
      </c>
      <c r="C103" s="87" t="s">
        <v>9</v>
      </c>
      <c r="D103" s="88" t="s">
        <v>10</v>
      </c>
      <c r="E103" s="89"/>
      <c r="F103" s="89"/>
      <c r="G103" s="89"/>
      <c r="H103" s="90"/>
      <c r="J103" s="49"/>
      <c r="K103" s="134"/>
    </row>
    <row r="104" spans="1:25" x14ac:dyDescent="0.2">
      <c r="A104" s="11"/>
      <c r="B104" s="291">
        <f>SUM(C104:C108)</f>
        <v>5</v>
      </c>
      <c r="C104" s="91">
        <f>COUNTIF(B47:B101,"=eBM-800*")</f>
        <v>0</v>
      </c>
      <c r="D104" s="88" t="s">
        <v>42</v>
      </c>
      <c r="E104" s="89"/>
      <c r="F104" s="89"/>
      <c r="G104" s="89"/>
      <c r="H104" s="25">
        <f>5*C104</f>
        <v>0</v>
      </c>
      <c r="I104" s="53" t="s">
        <v>11</v>
      </c>
      <c r="J104" s="49"/>
      <c r="K104" s="134"/>
    </row>
    <row r="105" spans="1:25" x14ac:dyDescent="0.2">
      <c r="A105" s="11"/>
      <c r="B105" s="292"/>
      <c r="C105" s="91">
        <f>COUNTIF(B47:B102,"=eBM-D800*")</f>
        <v>0</v>
      </c>
      <c r="D105" s="92" t="s">
        <v>43</v>
      </c>
      <c r="H105" s="18">
        <f>5*C105</f>
        <v>0</v>
      </c>
      <c r="I105" s="53" t="s">
        <v>11</v>
      </c>
    </row>
    <row r="106" spans="1:25" x14ac:dyDescent="0.2">
      <c r="A106" s="11"/>
      <c r="B106" s="292"/>
      <c r="C106" s="91">
        <f>COUNTIF(B47:B101,"=eBM-440*")</f>
        <v>1</v>
      </c>
      <c r="D106" s="92" t="s">
        <v>44</v>
      </c>
      <c r="H106" s="18">
        <f>5*C106</f>
        <v>5</v>
      </c>
      <c r="I106" s="53" t="s">
        <v>11</v>
      </c>
    </row>
    <row r="107" spans="1:25" x14ac:dyDescent="0.2">
      <c r="A107" s="11"/>
      <c r="B107" s="292"/>
      <c r="C107" s="91">
        <f>COUNTIF(B2:B101,"=eBM-404*")</f>
        <v>4</v>
      </c>
      <c r="D107" s="92" t="s">
        <v>45</v>
      </c>
      <c r="H107" s="18">
        <f>5*C107</f>
        <v>20</v>
      </c>
      <c r="I107" s="53" t="s">
        <v>11</v>
      </c>
    </row>
    <row r="108" spans="1:25" x14ac:dyDescent="0.2">
      <c r="A108" s="11"/>
      <c r="B108" s="293"/>
      <c r="C108" s="93">
        <f>COUNTIF(B47:B101,"=eBM-D400R4*")</f>
        <v>0</v>
      </c>
      <c r="D108" s="94" t="s">
        <v>52</v>
      </c>
      <c r="E108" s="95"/>
      <c r="F108" s="95"/>
      <c r="G108" s="95"/>
      <c r="H108" s="19">
        <f>5*C108</f>
        <v>0</v>
      </c>
      <c r="I108" s="53" t="s">
        <v>11</v>
      </c>
    </row>
    <row r="109" spans="1:25" x14ac:dyDescent="0.2">
      <c r="A109" s="11"/>
      <c r="B109" s="9"/>
      <c r="C109" s="93">
        <v>1</v>
      </c>
      <c r="D109" s="96" t="s">
        <v>46</v>
      </c>
      <c r="E109" s="95"/>
      <c r="F109" s="95"/>
      <c r="G109" s="95"/>
      <c r="H109" s="19">
        <f>6*C109</f>
        <v>6</v>
      </c>
      <c r="I109" s="53" t="s">
        <v>11</v>
      </c>
    </row>
    <row r="110" spans="1:25" x14ac:dyDescent="0.2">
      <c r="A110" s="10"/>
      <c r="B110" s="10"/>
      <c r="G110" s="98" t="s">
        <v>41</v>
      </c>
      <c r="H110" s="99">
        <f>SUM(H103:H109)</f>
        <v>31</v>
      </c>
      <c r="I110" s="100" t="s">
        <v>11</v>
      </c>
      <c r="J110" s="101"/>
      <c r="K110" s="152"/>
    </row>
    <row r="111" spans="1:25" x14ac:dyDescent="0.2">
      <c r="A111" s="10"/>
      <c r="B111" s="10"/>
      <c r="D111" s="294"/>
      <c r="E111" s="294"/>
      <c r="J111" s="49"/>
    </row>
    <row r="112" spans="1:25" x14ac:dyDescent="0.2">
      <c r="B112" s="295" t="s">
        <v>16</v>
      </c>
      <c r="C112" s="104">
        <f>(COUNTIF(Y:Y,"=AIO"))+(COUNTIF(Y:Y,"=UIO"))</f>
        <v>21</v>
      </c>
      <c r="D112" s="105" t="s">
        <v>32</v>
      </c>
      <c r="E112" s="298">
        <f>SUM(C112:C115)</f>
        <v>58</v>
      </c>
      <c r="H112" s="52"/>
      <c r="I112" s="52"/>
      <c r="J112" s="52"/>
      <c r="K112" s="52"/>
    </row>
    <row r="113" spans="2:25" x14ac:dyDescent="0.2">
      <c r="B113" s="296"/>
      <c r="C113" s="110">
        <f>COUNTIF(Y:Y,"=DIO")</f>
        <v>13</v>
      </c>
      <c r="D113" s="111" t="s">
        <v>3</v>
      </c>
      <c r="E113" s="298"/>
      <c r="H113" s="52"/>
      <c r="I113" s="52"/>
      <c r="J113" s="52"/>
      <c r="K113" s="52"/>
      <c r="Y113" s="52"/>
    </row>
    <row r="114" spans="2:25" x14ac:dyDescent="0.2">
      <c r="B114" s="296"/>
      <c r="C114" s="110">
        <f>COUNTIF(Y:Y,"=AOO")</f>
        <v>12</v>
      </c>
      <c r="D114" s="111" t="s">
        <v>17</v>
      </c>
      <c r="E114" s="298"/>
      <c r="H114" s="52"/>
      <c r="I114" s="52"/>
      <c r="J114" s="52"/>
      <c r="K114" s="52"/>
      <c r="Y114" s="52"/>
    </row>
    <row r="115" spans="2:25" x14ac:dyDescent="0.2">
      <c r="B115" s="297"/>
      <c r="C115" s="120">
        <f>COUNTIF(Y:Y,"=ReO")+COUNTIF(Y:Y,"=DOO")+COUNTIF(Y:Y,"=RDO")</f>
        <v>12</v>
      </c>
      <c r="D115" s="121" t="s">
        <v>12</v>
      </c>
      <c r="E115" s="298"/>
      <c r="H115" s="52"/>
      <c r="I115" s="52"/>
      <c r="J115" s="52"/>
      <c r="K115" s="52"/>
      <c r="Y115" s="52"/>
    </row>
    <row r="116" spans="2:25" x14ac:dyDescent="0.2">
      <c r="B116" s="299" t="s">
        <v>18</v>
      </c>
      <c r="C116" s="123">
        <f>(COUNTIF(Y:Y,"=AIX"))+(COUNTIF(Y:Y,"=UIX"))</f>
        <v>7</v>
      </c>
      <c r="D116" s="124" t="s">
        <v>32</v>
      </c>
      <c r="E116" s="302">
        <f>SUM(C116:C119)</f>
        <v>14</v>
      </c>
      <c r="F116" s="303">
        <f>C116/(C116+C112)</f>
        <v>0.25</v>
      </c>
      <c r="G116" s="303"/>
      <c r="H116" s="52"/>
      <c r="L116" s="52"/>
      <c r="Y116" s="52"/>
    </row>
    <row r="117" spans="2:25" x14ac:dyDescent="0.2">
      <c r="B117" s="300"/>
      <c r="C117" s="125">
        <f>COUNTIF(Y:Y,"=DIX")</f>
        <v>3</v>
      </c>
      <c r="D117" s="126" t="s">
        <v>3</v>
      </c>
      <c r="E117" s="302"/>
      <c r="F117" s="304">
        <f>C117/(C117+C113)</f>
        <v>0.1875</v>
      </c>
      <c r="G117" s="304"/>
      <c r="H117" s="52"/>
      <c r="L117" s="52"/>
      <c r="Y117" s="52"/>
    </row>
    <row r="118" spans="2:25" x14ac:dyDescent="0.2">
      <c r="B118" s="300"/>
      <c r="C118" s="125">
        <f>COUNTIF(Y:Y,"=AOX")</f>
        <v>0</v>
      </c>
      <c r="D118" s="126" t="s">
        <v>17</v>
      </c>
      <c r="E118" s="302"/>
      <c r="F118" s="304">
        <f>C118/(C118+C114)</f>
        <v>0</v>
      </c>
      <c r="G118" s="304"/>
      <c r="H118" s="52"/>
      <c r="L118" s="52"/>
      <c r="Y118" s="52"/>
    </row>
    <row r="119" spans="2:25" x14ac:dyDescent="0.2">
      <c r="B119" s="301"/>
      <c r="C119" s="127">
        <f>COUNTIF(Y:Y,"=ReX")+COUNTIF(Y:Y,"=DOX")+COUNTIF(Y:Y,"=RDX")</f>
        <v>4</v>
      </c>
      <c r="D119" s="128" t="s">
        <v>12</v>
      </c>
      <c r="E119" s="302"/>
      <c r="F119" s="304">
        <f>C119/(C119+C115)</f>
        <v>0.25</v>
      </c>
      <c r="G119" s="304"/>
      <c r="H119" s="52"/>
      <c r="L119" s="52"/>
      <c r="Y119" s="52"/>
    </row>
    <row r="120" spans="2:25" x14ac:dyDescent="0.2">
      <c r="B120" s="99" t="s">
        <v>19</v>
      </c>
      <c r="C120" s="99">
        <f>SUM(C112:C119)</f>
        <v>72</v>
      </c>
      <c r="D120" s="99" t="s">
        <v>14</v>
      </c>
      <c r="H120" s="52"/>
      <c r="L120" s="52"/>
      <c r="Y120" s="52"/>
    </row>
    <row r="121" spans="2:25" x14ac:dyDescent="0.2">
      <c r="B121" s="98" t="s">
        <v>16</v>
      </c>
      <c r="C121" s="52">
        <f>SUM(C112:C115)</f>
        <v>58</v>
      </c>
      <c r="D121" s="52" t="s">
        <v>14</v>
      </c>
    </row>
    <row r="122" spans="2:25" x14ac:dyDescent="0.2">
      <c r="B122" s="98" t="s">
        <v>18</v>
      </c>
      <c r="C122" s="52">
        <f>C120-C121</f>
        <v>14</v>
      </c>
      <c r="D122" s="52" t="s">
        <v>14</v>
      </c>
      <c r="F122" s="305">
        <f>C122/(C122+C120)</f>
        <v>0.16279069767441862</v>
      </c>
      <c r="G122" s="305"/>
      <c r="H122" s="135"/>
    </row>
  </sheetData>
  <mergeCells count="96">
    <mergeCell ref="A93:A100"/>
    <mergeCell ref="B93:B100"/>
    <mergeCell ref="C91:C92"/>
    <mergeCell ref="D91:G91"/>
    <mergeCell ref="F122:G122"/>
    <mergeCell ref="D111:E111"/>
    <mergeCell ref="B112:B115"/>
    <mergeCell ref="E112:E115"/>
    <mergeCell ref="B116:B119"/>
    <mergeCell ref="E116:E119"/>
    <mergeCell ref="F116:G116"/>
    <mergeCell ref="F117:G117"/>
    <mergeCell ref="F118:G118"/>
    <mergeCell ref="F119:G119"/>
    <mergeCell ref="A82:A89"/>
    <mergeCell ref="B82:B89"/>
    <mergeCell ref="A91:A92"/>
    <mergeCell ref="B91:B92"/>
    <mergeCell ref="H91:H92"/>
    <mergeCell ref="D80:G80"/>
    <mergeCell ref="H80:H81"/>
    <mergeCell ref="I80:I81"/>
    <mergeCell ref="J80:J81"/>
    <mergeCell ref="B104:B108"/>
    <mergeCell ref="I91:I92"/>
    <mergeCell ref="J91:J92"/>
    <mergeCell ref="A71:A78"/>
    <mergeCell ref="B71:B78"/>
    <mergeCell ref="A80:A81"/>
    <mergeCell ref="B80:B81"/>
    <mergeCell ref="C80:C81"/>
    <mergeCell ref="I58:I59"/>
    <mergeCell ref="J58:J59"/>
    <mergeCell ref="A60:A67"/>
    <mergeCell ref="B60:B67"/>
    <mergeCell ref="A69:A70"/>
    <mergeCell ref="B69:B70"/>
    <mergeCell ref="C69:C70"/>
    <mergeCell ref="D69:G69"/>
    <mergeCell ref="H69:H70"/>
    <mergeCell ref="I69:I70"/>
    <mergeCell ref="A58:A59"/>
    <mergeCell ref="B58:B59"/>
    <mergeCell ref="C58:C59"/>
    <mergeCell ref="D58:G58"/>
    <mergeCell ref="H58:H59"/>
    <mergeCell ref="J69:J70"/>
    <mergeCell ref="H47:H48"/>
    <mergeCell ref="I47:I48"/>
    <mergeCell ref="J47:J48"/>
    <mergeCell ref="A49:A56"/>
    <mergeCell ref="B49:B56"/>
    <mergeCell ref="D47:G47"/>
    <mergeCell ref="A38:A45"/>
    <mergeCell ref="B38:B45"/>
    <mergeCell ref="A47:A48"/>
    <mergeCell ref="B47:B48"/>
    <mergeCell ref="C47:C48"/>
    <mergeCell ref="J25:J26"/>
    <mergeCell ref="A27:A34"/>
    <mergeCell ref="B27:B34"/>
    <mergeCell ref="A36:A37"/>
    <mergeCell ref="B36:B37"/>
    <mergeCell ref="C36:C37"/>
    <mergeCell ref="D36:G36"/>
    <mergeCell ref="H36:H37"/>
    <mergeCell ref="I36:I37"/>
    <mergeCell ref="J36:J37"/>
    <mergeCell ref="A25:A26"/>
    <mergeCell ref="B25:B26"/>
    <mergeCell ref="C25:C26"/>
    <mergeCell ref="D25:G25"/>
    <mergeCell ref="H25:H26"/>
    <mergeCell ref="I25:I26"/>
    <mergeCell ref="I14:I15"/>
    <mergeCell ref="J14:J15"/>
    <mergeCell ref="K14:K15"/>
    <mergeCell ref="L14:L15"/>
    <mergeCell ref="A16:A23"/>
    <mergeCell ref="B16:B23"/>
    <mergeCell ref="A14:A15"/>
    <mergeCell ref="B14:B15"/>
    <mergeCell ref="C14:C15"/>
    <mergeCell ref="D14:G14"/>
    <mergeCell ref="H14:H15"/>
    <mergeCell ref="J3:J4"/>
    <mergeCell ref="K3:K4"/>
    <mergeCell ref="L3:L4"/>
    <mergeCell ref="A5:A12"/>
    <mergeCell ref="B5:B12"/>
    <mergeCell ref="A3:A4"/>
    <mergeCell ref="B3:B4"/>
    <mergeCell ref="C3:C4"/>
    <mergeCell ref="D3:G3"/>
    <mergeCell ref="H3:H4"/>
    <mergeCell ref="I3:I4"/>
  </mergeCells>
  <conditionalFormatting sqref="C1:C2 C101:C123 C132:C1048576">
    <cfRule type="expression" dxfId="137" priority="88">
      <formula>C1=0</formula>
    </cfRule>
    <cfRule type="expression" dxfId="136" priority="89">
      <formula>I1="Popis signálu"</formula>
    </cfRule>
    <cfRule type="expression" dxfId="135" priority="90">
      <formula>I1&lt;&gt;0</formula>
    </cfRule>
    <cfRule type="expression" dxfId="134" priority="91">
      <formula>I1=0</formula>
    </cfRule>
  </conditionalFormatting>
  <conditionalFormatting sqref="C79">
    <cfRule type="expression" dxfId="133" priority="83">
      <formula>C79=0</formula>
    </cfRule>
    <cfRule type="expression" dxfId="132" priority="84">
      <formula>I79="Popis signálu"</formula>
    </cfRule>
    <cfRule type="expression" dxfId="131" priority="85">
      <formula>I79&lt;&gt;0</formula>
    </cfRule>
    <cfRule type="expression" dxfId="130" priority="86">
      <formula>I79=0</formula>
    </cfRule>
  </conditionalFormatting>
  <conditionalFormatting sqref="C69:C78">
    <cfRule type="expression" dxfId="129" priority="78">
      <formula>C69=0</formula>
    </cfRule>
    <cfRule type="expression" dxfId="128" priority="79">
      <formula>I69="Popis signálu"</formula>
    </cfRule>
    <cfRule type="expression" dxfId="127" priority="80">
      <formula>I69&lt;&gt;0</formula>
    </cfRule>
    <cfRule type="expression" dxfId="126" priority="81">
      <formula>I69=0</formula>
    </cfRule>
  </conditionalFormatting>
  <conditionalFormatting sqref="C68">
    <cfRule type="expression" dxfId="125" priority="73">
      <formula>C68=0</formula>
    </cfRule>
    <cfRule type="expression" dxfId="124" priority="74">
      <formula>I68="Popis signálu"</formula>
    </cfRule>
    <cfRule type="expression" dxfId="123" priority="75">
      <formula>I68&lt;&gt;0</formula>
    </cfRule>
    <cfRule type="expression" dxfId="122" priority="76">
      <formula>I68=0</formula>
    </cfRule>
  </conditionalFormatting>
  <conditionalFormatting sqref="C58:C67">
    <cfRule type="expression" dxfId="121" priority="68">
      <formula>C58=0</formula>
    </cfRule>
    <cfRule type="expression" dxfId="120" priority="69">
      <formula>I58="Popis signálu"</formula>
    </cfRule>
    <cfRule type="expression" dxfId="119" priority="70">
      <formula>I58&lt;&gt;0</formula>
    </cfRule>
    <cfRule type="expression" dxfId="118" priority="71">
      <formula>I58=0</formula>
    </cfRule>
  </conditionalFormatting>
  <conditionalFormatting sqref="C14:C23">
    <cfRule type="expression" dxfId="117" priority="63">
      <formula>C14=0</formula>
    </cfRule>
    <cfRule type="expression" dxfId="116" priority="64">
      <formula>I14="Popis signálu"</formula>
    </cfRule>
    <cfRule type="expression" dxfId="115" priority="65">
      <formula>I14&lt;&gt;0</formula>
    </cfRule>
    <cfRule type="expression" dxfId="114" priority="66">
      <formula>I14=0</formula>
    </cfRule>
  </conditionalFormatting>
  <conditionalFormatting sqref="C35">
    <cfRule type="expression" dxfId="113" priority="58">
      <formula>C35=0</formula>
    </cfRule>
    <cfRule type="expression" dxfId="112" priority="59">
      <formula>I35="Popis signálu"</formula>
    </cfRule>
    <cfRule type="expression" dxfId="111" priority="60">
      <formula>I35&lt;&gt;0</formula>
    </cfRule>
    <cfRule type="expression" dxfId="110" priority="61">
      <formula>I35=0</formula>
    </cfRule>
  </conditionalFormatting>
  <conditionalFormatting sqref="C57">
    <cfRule type="expression" dxfId="109" priority="53">
      <formula>C57=0</formula>
    </cfRule>
    <cfRule type="expression" dxfId="108" priority="54">
      <formula>I57="Popis signálu"</formula>
    </cfRule>
    <cfRule type="expression" dxfId="107" priority="55">
      <formula>I57&lt;&gt;0</formula>
    </cfRule>
    <cfRule type="expression" dxfId="106" priority="56">
      <formula>I57=0</formula>
    </cfRule>
  </conditionalFormatting>
  <conditionalFormatting sqref="C47:C56">
    <cfRule type="expression" dxfId="105" priority="48">
      <formula>C47=0</formula>
    </cfRule>
    <cfRule type="expression" dxfId="104" priority="49">
      <formula>I47="Popis signálu"</formula>
    </cfRule>
    <cfRule type="expression" dxfId="103" priority="50">
      <formula>I47&lt;&gt;0</formula>
    </cfRule>
    <cfRule type="expression" dxfId="102" priority="51">
      <formula>I47=0</formula>
    </cfRule>
  </conditionalFormatting>
  <conditionalFormatting sqref="C91:C100">
    <cfRule type="expression" dxfId="101" priority="43">
      <formula>C91=0</formula>
    </cfRule>
    <cfRule type="expression" dxfId="100" priority="44">
      <formula>I91="Popis signálu"</formula>
    </cfRule>
    <cfRule type="expression" dxfId="99" priority="45">
      <formula>I91&lt;&gt;0</formula>
    </cfRule>
    <cfRule type="expression" dxfId="98" priority="46">
      <formula>I91=0</formula>
    </cfRule>
  </conditionalFormatting>
  <conditionalFormatting sqref="C90">
    <cfRule type="expression" dxfId="97" priority="38">
      <formula>C90=0</formula>
    </cfRule>
    <cfRule type="expression" dxfId="96" priority="39">
      <formula>I90="Popis signálu"</formula>
    </cfRule>
    <cfRule type="expression" dxfId="95" priority="40">
      <formula>I90&lt;&gt;0</formula>
    </cfRule>
    <cfRule type="expression" dxfId="94" priority="41">
      <formula>I90=0</formula>
    </cfRule>
  </conditionalFormatting>
  <conditionalFormatting sqref="C80:C89">
    <cfRule type="expression" dxfId="93" priority="33">
      <formula>C80=0</formula>
    </cfRule>
    <cfRule type="expression" dxfId="92" priority="34">
      <formula>I80="Popis signálu"</formula>
    </cfRule>
    <cfRule type="expression" dxfId="91" priority="35">
      <formula>I80&lt;&gt;0</formula>
    </cfRule>
    <cfRule type="expression" dxfId="90" priority="36">
      <formula>I80=0</formula>
    </cfRule>
  </conditionalFormatting>
  <conditionalFormatting sqref="C124:C131">
    <cfRule type="expression" dxfId="89" priority="92">
      <formula>C124=0</formula>
    </cfRule>
    <cfRule type="expression" dxfId="88" priority="93">
      <formula>#REF!="Popis signálu"</formula>
    </cfRule>
    <cfRule type="expression" dxfId="87" priority="94">
      <formula>#REF!&lt;&gt;0</formula>
    </cfRule>
    <cfRule type="expression" dxfId="86" priority="95">
      <formula>#REF!=0</formula>
    </cfRule>
  </conditionalFormatting>
  <conditionalFormatting sqref="C24">
    <cfRule type="expression" dxfId="85" priority="27">
      <formula>C24=0</formula>
    </cfRule>
    <cfRule type="expression" dxfId="84" priority="28">
      <formula>I24="Popis signálu"</formula>
    </cfRule>
    <cfRule type="expression" dxfId="83" priority="29">
      <formula>I24&lt;&gt;0</formula>
    </cfRule>
    <cfRule type="expression" dxfId="82" priority="30">
      <formula>I24=0</formula>
    </cfRule>
  </conditionalFormatting>
  <conditionalFormatting sqref="C25:C34">
    <cfRule type="expression" dxfId="81" priority="22">
      <formula>C25=0</formula>
    </cfRule>
    <cfRule type="expression" dxfId="80" priority="23">
      <formula>I25="Popis signálu"</formula>
    </cfRule>
    <cfRule type="expression" dxfId="79" priority="24">
      <formula>I25&lt;&gt;0</formula>
    </cfRule>
    <cfRule type="expression" dxfId="78" priority="25">
      <formula>I25=0</formula>
    </cfRule>
  </conditionalFormatting>
  <conditionalFormatting sqref="C46">
    <cfRule type="expression" dxfId="77" priority="17">
      <formula>C46=0</formula>
    </cfRule>
    <cfRule type="expression" dxfId="76" priority="18">
      <formula>I46="Popis signálu"</formula>
    </cfRule>
    <cfRule type="expression" dxfId="75" priority="19">
      <formula>I46&lt;&gt;0</formula>
    </cfRule>
    <cfRule type="expression" dxfId="74" priority="20">
      <formula>I46=0</formula>
    </cfRule>
  </conditionalFormatting>
  <conditionalFormatting sqref="C36:C45">
    <cfRule type="expression" dxfId="73" priority="12">
      <formula>C36=0</formula>
    </cfRule>
    <cfRule type="expression" dxfId="72" priority="13">
      <formula>I36="Popis signálu"</formula>
    </cfRule>
    <cfRule type="expression" dxfId="71" priority="14">
      <formula>I36&lt;&gt;0</formula>
    </cfRule>
    <cfRule type="expression" dxfId="70" priority="15">
      <formula>I36=0</formula>
    </cfRule>
  </conditionalFormatting>
  <conditionalFormatting sqref="C3:C12">
    <cfRule type="expression" dxfId="69" priority="7">
      <formula>C3=0</formula>
    </cfRule>
    <cfRule type="expression" dxfId="68" priority="8">
      <formula>I3="Popis signálu"</formula>
    </cfRule>
    <cfRule type="expression" dxfId="67" priority="9">
      <formula>I3&lt;&gt;0</formula>
    </cfRule>
    <cfRule type="expression" dxfId="66" priority="10">
      <formula>I3=0</formula>
    </cfRule>
  </conditionalFormatting>
  <conditionalFormatting sqref="C13">
    <cfRule type="expression" dxfId="65" priority="2">
      <formula>C13=0</formula>
    </cfRule>
    <cfRule type="expression" dxfId="64" priority="3">
      <formula>I13="Popis signálu"</formula>
    </cfRule>
    <cfRule type="expression" dxfId="63" priority="4">
      <formula>I13&lt;&gt;0</formula>
    </cfRule>
    <cfRule type="expression" dxfId="62" priority="5">
      <formula>I13=0</formula>
    </cfRule>
  </conditionalFormatting>
  <pageMargins left="0.19685039370078741" right="0.27559055118110237" top="0.59055118110236227" bottom="0.74803149606299213" header="0.19685039370078741" footer="0.39370078740157483"/>
  <pageSetup paperSize="9" scale="95" fitToHeight="0" orientation="portrait" r:id="rId1"/>
  <headerFooter>
    <oddHeader>&amp;L&amp;G&amp;C&amp;"Arial,Tučné"SOUPIS DATOVÝCH BODŮ&amp;R&amp;9Stavební úpravy m.č. 326 a 327
část - MĚŘENÍ A REGULACE</oddHeader>
    <oddFooter>&amp;Lvypracoval : DOHNAL R.
dne : 02/2022&amp;C&amp;F&amp;RList č.: &amp;P/&amp;N</oddFooter>
  </headerFooter>
  <rowBreaks count="1" manualBreakCount="1">
    <brk id="46" max="9" man="1"/>
  </rowBreaks>
  <legacyDrawingHF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87" operator="containsText" id="{458F1298-04C2-474D-AED6-FFE018E18F9A}">
            <xm:f>NOT(ISERROR(SEARCH("Označení signálu",H1)))</xm:f>
            <xm:f>"Označení signálu"</xm:f>
            <x14:dxf>
              <font>
                <b/>
                <i val="0"/>
                <color auto="1"/>
              </font>
            </x14:dxf>
          </x14:cfRule>
          <xm:sqref>H1:H2 H132:H1048576 H101:H111 H116:H121 H123</xm:sqref>
        </x14:conditionalFormatting>
        <x14:conditionalFormatting xmlns:xm="http://schemas.microsoft.com/office/excel/2006/main">
          <x14:cfRule type="containsText" priority="82" operator="containsText" id="{DC89244C-0A9C-4432-8614-DA6515CC1323}">
            <xm:f>NOT(ISERROR(SEARCH("Označení signálu",H79)))</xm:f>
            <xm:f>"Označení signálu"</xm:f>
            <x14:dxf>
              <font>
                <b/>
                <i val="0"/>
                <color auto="1"/>
              </font>
            </x14:dxf>
          </x14:cfRule>
          <xm:sqref>H79</xm:sqref>
        </x14:conditionalFormatting>
        <x14:conditionalFormatting xmlns:xm="http://schemas.microsoft.com/office/excel/2006/main">
          <x14:cfRule type="containsText" priority="77" operator="containsText" id="{AA1913E4-6054-42A5-93A6-CC56AFDF238C}">
            <xm:f>NOT(ISERROR(SEARCH("Označení signálu",H69)))</xm:f>
            <xm:f>"Označení signálu"</xm:f>
            <x14:dxf>
              <font>
                <b/>
                <i val="0"/>
                <color auto="1"/>
              </font>
            </x14:dxf>
          </x14:cfRule>
          <xm:sqref>H69:H78</xm:sqref>
        </x14:conditionalFormatting>
        <x14:conditionalFormatting xmlns:xm="http://schemas.microsoft.com/office/excel/2006/main">
          <x14:cfRule type="containsText" priority="72" operator="containsText" id="{DC8634D2-C14F-4EC8-A2D4-B7C9E1983926}">
            <xm:f>NOT(ISERROR(SEARCH("Označení signálu",H68)))</xm:f>
            <xm:f>"Označení signálu"</xm:f>
            <x14:dxf>
              <font>
                <b/>
                <i val="0"/>
                <color auto="1"/>
              </font>
            </x14:dxf>
          </x14:cfRule>
          <xm:sqref>H68</xm:sqref>
        </x14:conditionalFormatting>
        <x14:conditionalFormatting xmlns:xm="http://schemas.microsoft.com/office/excel/2006/main">
          <x14:cfRule type="containsText" priority="67" operator="containsText" id="{B4DE9378-CCE6-47F4-94E9-41C88A8BC085}">
            <xm:f>NOT(ISERROR(SEARCH("Označení signálu",H58)))</xm:f>
            <xm:f>"Označení signálu"</xm:f>
            <x14:dxf>
              <font>
                <b/>
                <i val="0"/>
                <color auto="1"/>
              </font>
            </x14:dxf>
          </x14:cfRule>
          <xm:sqref>H58:H67</xm:sqref>
        </x14:conditionalFormatting>
        <x14:conditionalFormatting xmlns:xm="http://schemas.microsoft.com/office/excel/2006/main">
          <x14:cfRule type="containsText" priority="62" operator="containsText" id="{C26E19DF-D26E-4DBE-B33E-EFF4EA77D503}">
            <xm:f>NOT(ISERROR(SEARCH("Označení signálu",H14)))</xm:f>
            <xm:f>"Označení signálu"</xm:f>
            <x14:dxf>
              <font>
                <b/>
                <i val="0"/>
                <color auto="1"/>
              </font>
            </x14:dxf>
          </x14:cfRule>
          <xm:sqref>H14:H23</xm:sqref>
        </x14:conditionalFormatting>
        <x14:conditionalFormatting xmlns:xm="http://schemas.microsoft.com/office/excel/2006/main">
          <x14:cfRule type="containsText" priority="57" operator="containsText" id="{F56988A1-9279-401B-B71D-5B8117EC8218}">
            <xm:f>NOT(ISERROR(SEARCH("Označení signálu",H35)))</xm:f>
            <xm:f>"Označení signálu"</xm:f>
            <x14:dxf>
              <font>
                <b/>
                <i val="0"/>
                <color auto="1"/>
              </font>
            </x14:dxf>
          </x14:cfRule>
          <xm:sqref>H35</xm:sqref>
        </x14:conditionalFormatting>
        <x14:conditionalFormatting xmlns:xm="http://schemas.microsoft.com/office/excel/2006/main">
          <x14:cfRule type="containsText" priority="52" operator="containsText" id="{5521FB13-8E8F-451D-93FA-764BB50DE995}">
            <xm:f>NOT(ISERROR(SEARCH("Označení signálu",H57)))</xm:f>
            <xm:f>"Označení signálu"</xm:f>
            <x14:dxf>
              <font>
                <b/>
                <i val="0"/>
                <color auto="1"/>
              </font>
            </x14:dxf>
          </x14:cfRule>
          <xm:sqref>H57</xm:sqref>
        </x14:conditionalFormatting>
        <x14:conditionalFormatting xmlns:xm="http://schemas.microsoft.com/office/excel/2006/main">
          <x14:cfRule type="containsText" priority="47" operator="containsText" id="{634367B5-B2E9-4770-BF8A-1D10FDDFF5E8}">
            <xm:f>NOT(ISERROR(SEARCH("Označení signálu",H47)))</xm:f>
            <xm:f>"Označení signálu"</xm:f>
            <x14:dxf>
              <font>
                <b/>
                <i val="0"/>
                <color auto="1"/>
              </font>
            </x14:dxf>
          </x14:cfRule>
          <xm:sqref>H47:H56</xm:sqref>
        </x14:conditionalFormatting>
        <x14:conditionalFormatting xmlns:xm="http://schemas.microsoft.com/office/excel/2006/main">
          <x14:cfRule type="containsText" priority="42" operator="containsText" id="{3029E64F-E95F-4AAB-A3FC-A1C136979D67}">
            <xm:f>NOT(ISERROR(SEARCH("Označení signálu",H91)))</xm:f>
            <xm:f>"Označení signálu"</xm:f>
            <x14:dxf>
              <font>
                <b/>
                <i val="0"/>
                <color auto="1"/>
              </font>
            </x14:dxf>
          </x14:cfRule>
          <xm:sqref>H91:H100</xm:sqref>
        </x14:conditionalFormatting>
        <x14:conditionalFormatting xmlns:xm="http://schemas.microsoft.com/office/excel/2006/main">
          <x14:cfRule type="containsText" priority="37" operator="containsText" id="{FCF3BEE2-C9D0-4051-B39C-271630CAA008}">
            <xm:f>NOT(ISERROR(SEARCH("Označení signálu",H90)))</xm:f>
            <xm:f>"Označení signálu"</xm:f>
            <x14:dxf>
              <font>
                <b/>
                <i val="0"/>
                <color auto="1"/>
              </font>
            </x14:dxf>
          </x14:cfRule>
          <xm:sqref>H90</xm:sqref>
        </x14:conditionalFormatting>
        <x14:conditionalFormatting xmlns:xm="http://schemas.microsoft.com/office/excel/2006/main">
          <x14:cfRule type="containsText" priority="32" operator="containsText" id="{35ECB1DE-2FBB-4FCB-8460-7AEA8229262F}">
            <xm:f>NOT(ISERROR(SEARCH("Označení signálu",H80)))</xm:f>
            <xm:f>"Označení signálu"</xm:f>
            <x14:dxf>
              <font>
                <b/>
                <i val="0"/>
                <color auto="1"/>
              </font>
            </x14:dxf>
          </x14:cfRule>
          <xm:sqref>H80:H83 H85:H89</xm:sqref>
        </x14:conditionalFormatting>
        <x14:conditionalFormatting xmlns:xm="http://schemas.microsoft.com/office/excel/2006/main">
          <x14:cfRule type="containsText" priority="31" operator="containsText" id="{A5B4C5D1-D6AD-4303-A055-A173FB511904}">
            <xm:f>NOT(ISERROR(SEARCH("Označení signálu",H84)))</xm:f>
            <xm:f>"Označení signálu"</xm:f>
            <x14:dxf>
              <font>
                <b/>
                <i val="0"/>
                <color auto="1"/>
              </font>
            </x14:dxf>
          </x14:cfRule>
          <xm:sqref>H84</xm:sqref>
        </x14:conditionalFormatting>
        <x14:conditionalFormatting xmlns:xm="http://schemas.microsoft.com/office/excel/2006/main">
          <x14:cfRule type="containsText" priority="26" operator="containsText" id="{B30A12EC-EBB7-4D35-ABD9-1A90EEBD4E9F}">
            <xm:f>NOT(ISERROR(SEARCH("Označení signálu",H24)))</xm:f>
            <xm:f>"Označení signálu"</xm:f>
            <x14:dxf>
              <font>
                <b/>
                <i val="0"/>
                <color auto="1"/>
              </font>
            </x14:dxf>
          </x14:cfRule>
          <xm:sqref>H24</xm:sqref>
        </x14:conditionalFormatting>
        <x14:conditionalFormatting xmlns:xm="http://schemas.microsoft.com/office/excel/2006/main">
          <x14:cfRule type="containsText" priority="21" operator="containsText" id="{5E58EDA8-9A10-4D49-A61D-DA736014E293}">
            <xm:f>NOT(ISERROR(SEARCH("Označení signálu",H25)))</xm:f>
            <xm:f>"Označení signálu"</xm:f>
            <x14:dxf>
              <font>
                <b/>
                <i val="0"/>
                <color auto="1"/>
              </font>
            </x14:dxf>
          </x14:cfRule>
          <xm:sqref>H25:H34</xm:sqref>
        </x14:conditionalFormatting>
        <x14:conditionalFormatting xmlns:xm="http://schemas.microsoft.com/office/excel/2006/main">
          <x14:cfRule type="containsText" priority="16" operator="containsText" id="{32FF1847-B540-4ECE-A374-B3EE03E9247A}">
            <xm:f>NOT(ISERROR(SEARCH("Označení signálu",H46)))</xm:f>
            <xm:f>"Označení signálu"</xm:f>
            <x14:dxf>
              <font>
                <b/>
                <i val="0"/>
                <color auto="1"/>
              </font>
            </x14:dxf>
          </x14:cfRule>
          <xm:sqref>H46</xm:sqref>
        </x14:conditionalFormatting>
        <x14:conditionalFormatting xmlns:xm="http://schemas.microsoft.com/office/excel/2006/main">
          <x14:cfRule type="containsText" priority="11" operator="containsText" id="{6CF82475-FC19-4D20-B9E4-7A458B1B0F43}">
            <xm:f>NOT(ISERROR(SEARCH("Označení signálu",H36)))</xm:f>
            <xm:f>"Označení signálu"</xm:f>
            <x14:dxf>
              <font>
                <b/>
                <i val="0"/>
                <color auto="1"/>
              </font>
            </x14:dxf>
          </x14:cfRule>
          <xm:sqref>H36:H45</xm:sqref>
        </x14:conditionalFormatting>
        <x14:conditionalFormatting xmlns:xm="http://schemas.microsoft.com/office/excel/2006/main">
          <x14:cfRule type="containsText" priority="6" operator="containsText" id="{F3639B66-A886-4ED7-9B9A-439676B6A362}">
            <xm:f>NOT(ISERROR(SEARCH("Označení signálu",H3)))</xm:f>
            <xm:f>"Označení signálu"</xm:f>
            <x14:dxf>
              <font>
                <b/>
                <i val="0"/>
                <color auto="1"/>
              </font>
            </x14:dxf>
          </x14:cfRule>
          <xm:sqref>H3:H12</xm:sqref>
        </x14:conditionalFormatting>
        <x14:conditionalFormatting xmlns:xm="http://schemas.microsoft.com/office/excel/2006/main">
          <x14:cfRule type="containsText" priority="1" operator="containsText" id="{B0454B71-30A1-4E9C-AD89-D6CAF2CE1716}">
            <xm:f>NOT(ISERROR(SEARCH("Označení signálu",H13)))</xm:f>
            <xm:f>"Označení signálu"</xm:f>
            <x14:dxf>
              <font>
                <b/>
                <i val="0"/>
                <color auto="1"/>
              </font>
            </x14:dxf>
          </x14:cfRule>
          <xm:sqref>H13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9BAE31-EC1B-419B-A21F-C44EC83EB279}">
  <sheetPr>
    <tabColor rgb="FFFF0000"/>
  </sheetPr>
  <dimension ref="A1:AA28"/>
  <sheetViews>
    <sheetView view="pageBreakPreview" zoomScale="130" zoomScaleNormal="100" zoomScaleSheetLayoutView="130" workbookViewId="0">
      <selection activeCell="B154" sqref="B154:B174"/>
    </sheetView>
  </sheetViews>
  <sheetFormatPr defaultColWidth="9.140625" defaultRowHeight="12.75" x14ac:dyDescent="0.2"/>
  <cols>
    <col min="1" max="1" width="4.140625" style="52" customWidth="1"/>
    <col min="2" max="2" width="3.7109375" style="52" customWidth="1"/>
    <col min="3" max="3" width="7.140625" style="52" customWidth="1"/>
    <col min="4" max="7" width="2.7109375" style="52" customWidth="1"/>
    <col min="8" max="8" width="23.85546875" style="103" customWidth="1"/>
    <col min="9" max="9" width="37.140625" style="52" customWidth="1"/>
    <col min="10" max="10" width="18.28515625" style="52" customWidth="1"/>
    <col min="11" max="11" width="9.85546875" style="54" customWidth="1"/>
    <col min="12" max="12" width="10.28515625" style="55" customWidth="1"/>
    <col min="13" max="13" width="11.5703125" style="256" customWidth="1"/>
    <col min="14" max="25" width="9.140625" style="52"/>
    <col min="26" max="26" width="10.28515625" style="56" bestFit="1" customWidth="1"/>
    <col min="27" max="27" width="9.140625" style="57"/>
    <col min="28" max="16384" width="9.140625" style="52"/>
  </cols>
  <sheetData>
    <row r="1" spans="1:27" ht="18.75" x14ac:dyDescent="0.3">
      <c r="A1" s="51" t="s">
        <v>531</v>
      </c>
      <c r="H1" s="52"/>
    </row>
    <row r="2" spans="1:27" x14ac:dyDescent="0.2">
      <c r="H2" s="52"/>
    </row>
    <row r="3" spans="1:27" ht="16.5" customHeight="1" x14ac:dyDescent="0.2">
      <c r="A3" s="279" t="s">
        <v>104</v>
      </c>
      <c r="B3" s="281" t="s">
        <v>5</v>
      </c>
      <c r="C3" s="343"/>
      <c r="D3" s="285" t="s">
        <v>7</v>
      </c>
      <c r="E3" s="286"/>
      <c r="F3" s="286"/>
      <c r="G3" s="286"/>
      <c r="H3" s="287" t="s">
        <v>0</v>
      </c>
      <c r="I3" s="272" t="s">
        <v>2</v>
      </c>
      <c r="J3" s="272" t="s">
        <v>1</v>
      </c>
      <c r="K3" s="274" t="s">
        <v>24</v>
      </c>
      <c r="L3" s="275" t="s">
        <v>47</v>
      </c>
      <c r="AA3" s="57" t="str">
        <f t="shared" ref="AA3:AA28" si="0">CONCATENATE(MID(C3,1,2),IF(I3&lt;&gt;0,"O","X"))</f>
        <v>O</v>
      </c>
    </row>
    <row r="4" spans="1:27" ht="26.25" customHeight="1" x14ac:dyDescent="0.2">
      <c r="A4" s="280"/>
      <c r="B4" s="282"/>
      <c r="C4" s="344"/>
      <c r="D4" s="58" t="s">
        <v>33</v>
      </c>
      <c r="E4" s="59" t="s">
        <v>6</v>
      </c>
      <c r="F4" s="58" t="s">
        <v>34</v>
      </c>
      <c r="G4" s="60" t="s">
        <v>3</v>
      </c>
      <c r="H4" s="288"/>
      <c r="I4" s="273"/>
      <c r="J4" s="273"/>
      <c r="K4" s="274"/>
      <c r="L4" s="275"/>
      <c r="AA4" s="57" t="str">
        <f t="shared" si="0"/>
        <v>X</v>
      </c>
    </row>
    <row r="5" spans="1:27" ht="12.75" customHeight="1" x14ac:dyDescent="0.2">
      <c r="A5" s="276" t="s">
        <v>532</v>
      </c>
      <c r="B5" s="276" t="s">
        <v>533</v>
      </c>
      <c r="C5" s="61" t="s">
        <v>534</v>
      </c>
      <c r="D5" s="62"/>
      <c r="E5" s="63"/>
      <c r="F5" s="63"/>
      <c r="G5" s="64" t="s">
        <v>4</v>
      </c>
      <c r="H5" s="257" t="s">
        <v>535</v>
      </c>
      <c r="I5" s="258" t="s">
        <v>536</v>
      </c>
      <c r="J5" s="259"/>
      <c r="N5" s="54"/>
      <c r="AA5" s="57" t="str">
        <f t="shared" si="0"/>
        <v>IPO</v>
      </c>
    </row>
    <row r="6" spans="1:27" x14ac:dyDescent="0.2">
      <c r="A6" s="277"/>
      <c r="B6" s="277"/>
      <c r="C6" s="61" t="s">
        <v>537</v>
      </c>
      <c r="D6" s="68"/>
      <c r="E6" s="69"/>
      <c r="F6" s="69"/>
      <c r="G6" s="70"/>
      <c r="H6" s="260"/>
      <c r="I6" s="261"/>
      <c r="J6" s="262"/>
      <c r="N6" s="54"/>
      <c r="AA6" s="57" t="str">
        <f t="shared" si="0"/>
        <v>IPX</v>
      </c>
    </row>
    <row r="7" spans="1:27" x14ac:dyDescent="0.2">
      <c r="A7" s="277"/>
      <c r="B7" s="277"/>
      <c r="C7" s="74" t="s">
        <v>538</v>
      </c>
      <c r="D7" s="75"/>
      <c r="E7" s="76"/>
      <c r="F7" s="76"/>
      <c r="G7" s="77"/>
      <c r="H7" s="263"/>
      <c r="I7" s="264"/>
      <c r="J7" s="265"/>
      <c r="N7" s="54"/>
      <c r="AA7" s="57" t="str">
        <f t="shared" si="0"/>
        <v>IPX</v>
      </c>
    </row>
    <row r="8" spans="1:27" x14ac:dyDescent="0.2">
      <c r="A8" s="277"/>
      <c r="B8" s="277"/>
      <c r="C8" s="145" t="s">
        <v>539</v>
      </c>
      <c r="D8" s="82"/>
      <c r="E8" s="83"/>
      <c r="F8" s="83"/>
      <c r="G8" s="84"/>
      <c r="H8" s="266" t="s">
        <v>540</v>
      </c>
      <c r="I8" s="267" t="s">
        <v>541</v>
      </c>
      <c r="J8" s="259"/>
      <c r="N8" s="54"/>
      <c r="AA8" s="57" t="str">
        <f t="shared" si="0"/>
        <v>OPO</v>
      </c>
    </row>
    <row r="9" spans="1:27" x14ac:dyDescent="0.2">
      <c r="A9" s="277"/>
      <c r="B9" s="277"/>
      <c r="C9" s="74" t="s">
        <v>542</v>
      </c>
      <c r="D9" s="75"/>
      <c r="E9" s="76"/>
      <c r="F9" s="76"/>
      <c r="G9" s="77"/>
      <c r="H9" s="263"/>
      <c r="I9" s="268"/>
      <c r="J9" s="265"/>
      <c r="N9" s="54"/>
      <c r="AA9" s="57" t="str">
        <f t="shared" si="0"/>
        <v>OPX</v>
      </c>
    </row>
    <row r="10" spans="1:27" x14ac:dyDescent="0.2">
      <c r="A10" s="277"/>
      <c r="B10" s="277"/>
      <c r="C10" s="145" t="s">
        <v>543</v>
      </c>
      <c r="D10" s="82"/>
      <c r="E10" s="83"/>
      <c r="F10" s="83"/>
      <c r="G10" s="84"/>
      <c r="H10" s="266" t="s">
        <v>544</v>
      </c>
      <c r="I10" s="269" t="s">
        <v>545</v>
      </c>
      <c r="J10" s="259"/>
      <c r="K10" s="143"/>
      <c r="L10" s="73"/>
      <c r="N10" s="54"/>
      <c r="AA10" s="57" t="str">
        <f t="shared" si="0"/>
        <v>OPO</v>
      </c>
    </row>
    <row r="11" spans="1:27" ht="12.75" customHeight="1" x14ac:dyDescent="0.2">
      <c r="A11" s="277"/>
      <c r="B11" s="277"/>
      <c r="C11" s="74" t="s">
        <v>546</v>
      </c>
      <c r="D11" s="75"/>
      <c r="E11" s="76"/>
      <c r="F11" s="76"/>
      <c r="G11" s="77"/>
      <c r="H11" s="263"/>
      <c r="I11" s="248"/>
      <c r="J11" s="265"/>
      <c r="N11" s="54"/>
      <c r="AA11" s="57" t="str">
        <f t="shared" si="0"/>
        <v>OPX</v>
      </c>
    </row>
    <row r="12" spans="1:27" x14ac:dyDescent="0.2">
      <c r="A12" s="277"/>
      <c r="B12" s="277"/>
      <c r="C12" s="61" t="s">
        <v>547</v>
      </c>
      <c r="D12" s="68"/>
      <c r="E12" s="69"/>
      <c r="F12" s="69"/>
      <c r="G12" s="70"/>
      <c r="H12" s="257" t="s">
        <v>548</v>
      </c>
      <c r="I12" s="270" t="s">
        <v>549</v>
      </c>
      <c r="J12" s="271"/>
      <c r="N12" s="54"/>
      <c r="Y12" s="52" t="str">
        <f t="shared" ref="Y12:Y14" si="1">MID(A12,14,2)</f>
        <v/>
      </c>
      <c r="AA12" s="57" t="str">
        <f t="shared" si="0"/>
        <v>IO</v>
      </c>
    </row>
    <row r="13" spans="1:27" x14ac:dyDescent="0.2">
      <c r="A13" s="277"/>
      <c r="B13" s="277"/>
      <c r="C13" s="61" t="s">
        <v>550</v>
      </c>
      <c r="D13" s="68"/>
      <c r="E13" s="69"/>
      <c r="F13" s="69"/>
      <c r="G13" s="70"/>
      <c r="H13" s="257" t="s">
        <v>548</v>
      </c>
      <c r="I13" s="249" t="s">
        <v>551</v>
      </c>
      <c r="J13" s="271"/>
      <c r="K13" s="143"/>
      <c r="L13" s="73"/>
      <c r="N13" s="54"/>
      <c r="Y13" s="52" t="str">
        <f t="shared" si="1"/>
        <v/>
      </c>
      <c r="AA13" s="57" t="str">
        <f t="shared" si="0"/>
        <v>IIO</v>
      </c>
    </row>
    <row r="14" spans="1:27" ht="12.75" customHeight="1" x14ac:dyDescent="0.2">
      <c r="A14" s="278"/>
      <c r="B14" s="278"/>
      <c r="C14" s="74" t="s">
        <v>552</v>
      </c>
      <c r="D14" s="75"/>
      <c r="E14" s="76"/>
      <c r="F14" s="76"/>
      <c r="G14" s="77"/>
      <c r="H14" s="263" t="s">
        <v>548</v>
      </c>
      <c r="I14" s="248" t="s">
        <v>553</v>
      </c>
      <c r="J14" s="265"/>
      <c r="N14" s="54"/>
      <c r="Y14" s="52" t="str">
        <f t="shared" si="1"/>
        <v/>
      </c>
      <c r="AA14" s="57" t="str">
        <f t="shared" si="0"/>
        <v>IIO</v>
      </c>
    </row>
    <row r="15" spans="1:27" s="54" customFormat="1" x14ac:dyDescent="0.2">
      <c r="L15" s="55"/>
      <c r="Z15" s="56"/>
      <c r="AA15" s="57" t="str">
        <f t="shared" si="0"/>
        <v>X</v>
      </c>
    </row>
    <row r="16" spans="1:27" ht="16.5" customHeight="1" x14ac:dyDescent="0.2">
      <c r="A16" s="279" t="s">
        <v>104</v>
      </c>
      <c r="B16" s="281" t="s">
        <v>5</v>
      </c>
      <c r="C16" s="343"/>
      <c r="D16" s="285" t="s">
        <v>7</v>
      </c>
      <c r="E16" s="286"/>
      <c r="F16" s="286"/>
      <c r="G16" s="286"/>
      <c r="H16" s="287" t="s">
        <v>0</v>
      </c>
      <c r="I16" s="272" t="s">
        <v>2</v>
      </c>
      <c r="J16" s="272" t="s">
        <v>1</v>
      </c>
      <c r="K16" s="274"/>
      <c r="L16" s="275"/>
      <c r="AA16" s="57" t="str">
        <f t="shared" si="0"/>
        <v>O</v>
      </c>
    </row>
    <row r="17" spans="1:27" ht="26.25" customHeight="1" x14ac:dyDescent="0.2">
      <c r="A17" s="280"/>
      <c r="B17" s="282"/>
      <c r="C17" s="344"/>
      <c r="D17" s="58" t="s">
        <v>33</v>
      </c>
      <c r="E17" s="59" t="s">
        <v>6</v>
      </c>
      <c r="F17" s="58" t="s">
        <v>34</v>
      </c>
      <c r="G17" s="60" t="s">
        <v>3</v>
      </c>
      <c r="H17" s="288"/>
      <c r="I17" s="273"/>
      <c r="J17" s="273"/>
      <c r="K17" s="274"/>
      <c r="L17" s="275"/>
      <c r="AA17" s="57" t="str">
        <f t="shared" si="0"/>
        <v>X</v>
      </c>
    </row>
    <row r="18" spans="1:27" ht="12.75" customHeight="1" x14ac:dyDescent="0.2">
      <c r="A18" s="276" t="s">
        <v>554</v>
      </c>
      <c r="B18" s="276" t="s">
        <v>533</v>
      </c>
      <c r="C18" s="61" t="s">
        <v>534</v>
      </c>
      <c r="D18" s="62"/>
      <c r="E18" s="63"/>
      <c r="F18" s="63"/>
      <c r="G18" s="64" t="s">
        <v>4</v>
      </c>
      <c r="H18" s="257" t="s">
        <v>555</v>
      </c>
      <c r="I18" s="258" t="s">
        <v>536</v>
      </c>
      <c r="J18" s="259" t="s">
        <v>556</v>
      </c>
      <c r="N18" s="54"/>
      <c r="AA18" s="57" t="str">
        <f t="shared" si="0"/>
        <v>IPO</v>
      </c>
    </row>
    <row r="19" spans="1:27" x14ac:dyDescent="0.2">
      <c r="A19" s="277"/>
      <c r="B19" s="277"/>
      <c r="C19" s="61" t="s">
        <v>537</v>
      </c>
      <c r="D19" s="68"/>
      <c r="E19" s="69"/>
      <c r="F19" s="69"/>
      <c r="G19" s="70"/>
      <c r="H19" s="257"/>
      <c r="I19" s="258"/>
      <c r="J19" s="271"/>
      <c r="N19" s="54"/>
      <c r="AA19" s="57" t="str">
        <f t="shared" si="0"/>
        <v>IPX</v>
      </c>
    </row>
    <row r="20" spans="1:27" x14ac:dyDescent="0.2">
      <c r="A20" s="277"/>
      <c r="B20" s="277"/>
      <c r="C20" s="74" t="s">
        <v>538</v>
      </c>
      <c r="D20" s="75"/>
      <c r="E20" s="76"/>
      <c r="F20" s="76"/>
      <c r="G20" s="77"/>
      <c r="H20" s="263"/>
      <c r="I20" s="264"/>
      <c r="J20" s="265"/>
      <c r="N20" s="54"/>
      <c r="AA20" s="57" t="str">
        <f t="shared" si="0"/>
        <v>IPX</v>
      </c>
    </row>
    <row r="21" spans="1:27" x14ac:dyDescent="0.2">
      <c r="A21" s="277"/>
      <c r="B21" s="277"/>
      <c r="C21" s="145" t="s">
        <v>539</v>
      </c>
      <c r="D21" s="82"/>
      <c r="E21" s="83"/>
      <c r="F21" s="83"/>
      <c r="G21" s="84"/>
      <c r="H21" s="266" t="s">
        <v>557</v>
      </c>
      <c r="I21" s="267" t="s">
        <v>541</v>
      </c>
      <c r="J21" s="259"/>
      <c r="N21" s="54"/>
      <c r="AA21" s="57" t="str">
        <f t="shared" si="0"/>
        <v>OPO</v>
      </c>
    </row>
    <row r="22" spans="1:27" x14ac:dyDescent="0.2">
      <c r="A22" s="277"/>
      <c r="B22" s="277"/>
      <c r="C22" s="74" t="s">
        <v>542</v>
      </c>
      <c r="D22" s="75"/>
      <c r="E22" s="76"/>
      <c r="F22" s="76"/>
      <c r="G22" s="77"/>
      <c r="H22" s="263"/>
      <c r="I22" s="268"/>
      <c r="J22" s="265"/>
      <c r="N22" s="54"/>
      <c r="AA22" s="57" t="str">
        <f t="shared" si="0"/>
        <v>OPX</v>
      </c>
    </row>
    <row r="23" spans="1:27" x14ac:dyDescent="0.2">
      <c r="A23" s="277"/>
      <c r="B23" s="277"/>
      <c r="C23" s="145" t="s">
        <v>543</v>
      </c>
      <c r="D23" s="82"/>
      <c r="E23" s="83"/>
      <c r="F23" s="83"/>
      <c r="G23" s="84"/>
      <c r="H23" s="266" t="s">
        <v>558</v>
      </c>
      <c r="I23" s="269" t="s">
        <v>545</v>
      </c>
      <c r="J23" s="259"/>
      <c r="K23" s="143"/>
      <c r="L23" s="73"/>
      <c r="N23" s="54"/>
      <c r="AA23" s="57" t="str">
        <f t="shared" si="0"/>
        <v>OPO</v>
      </c>
    </row>
    <row r="24" spans="1:27" ht="12.75" customHeight="1" x14ac:dyDescent="0.2">
      <c r="A24" s="277"/>
      <c r="B24" s="277"/>
      <c r="C24" s="74" t="s">
        <v>546</v>
      </c>
      <c r="D24" s="75"/>
      <c r="E24" s="76"/>
      <c r="F24" s="76"/>
      <c r="G24" s="77"/>
      <c r="H24" s="263" t="s">
        <v>559</v>
      </c>
      <c r="I24" s="248" t="s">
        <v>545</v>
      </c>
      <c r="J24" s="265"/>
      <c r="N24" s="54"/>
      <c r="AA24" s="57" t="str">
        <f t="shared" si="0"/>
        <v>OPO</v>
      </c>
    </row>
    <row r="25" spans="1:27" x14ac:dyDescent="0.2">
      <c r="A25" s="277"/>
      <c r="B25" s="277"/>
      <c r="C25" s="61" t="s">
        <v>547</v>
      </c>
      <c r="D25" s="68"/>
      <c r="E25" s="69"/>
      <c r="F25" s="69"/>
      <c r="G25" s="70"/>
      <c r="H25" s="257" t="s">
        <v>560</v>
      </c>
      <c r="I25" s="270" t="s">
        <v>549</v>
      </c>
      <c r="J25" s="271"/>
      <c r="N25" s="54"/>
      <c r="Y25" s="52" t="str">
        <f t="shared" ref="Y25:Y27" si="2">MID(A25,14,2)</f>
        <v/>
      </c>
      <c r="AA25" s="57" t="str">
        <f t="shared" si="0"/>
        <v>IO</v>
      </c>
    </row>
    <row r="26" spans="1:27" x14ac:dyDescent="0.2">
      <c r="A26" s="277"/>
      <c r="B26" s="277"/>
      <c r="C26" s="61" t="s">
        <v>550</v>
      </c>
      <c r="D26" s="68"/>
      <c r="E26" s="69"/>
      <c r="F26" s="69"/>
      <c r="G26" s="70"/>
      <c r="H26" s="257" t="s">
        <v>560</v>
      </c>
      <c r="I26" s="249" t="s">
        <v>551</v>
      </c>
      <c r="J26" s="271"/>
      <c r="K26" s="143"/>
      <c r="L26" s="73"/>
      <c r="N26" s="54"/>
      <c r="Y26" s="52" t="str">
        <f t="shared" si="2"/>
        <v/>
      </c>
      <c r="AA26" s="57" t="str">
        <f t="shared" si="0"/>
        <v>IIO</v>
      </c>
    </row>
    <row r="27" spans="1:27" ht="12.75" customHeight="1" x14ac:dyDescent="0.2">
      <c r="A27" s="278"/>
      <c r="B27" s="278"/>
      <c r="C27" s="74" t="s">
        <v>552</v>
      </c>
      <c r="D27" s="75"/>
      <c r="E27" s="76"/>
      <c r="F27" s="76"/>
      <c r="G27" s="77"/>
      <c r="H27" s="263" t="s">
        <v>560</v>
      </c>
      <c r="I27" s="248" t="s">
        <v>553</v>
      </c>
      <c r="J27" s="265"/>
      <c r="N27" s="54"/>
      <c r="Y27" s="52" t="str">
        <f t="shared" si="2"/>
        <v/>
      </c>
      <c r="AA27" s="57" t="str">
        <f t="shared" si="0"/>
        <v>IIO</v>
      </c>
    </row>
    <row r="28" spans="1:27" s="54" customFormat="1" x14ac:dyDescent="0.2">
      <c r="L28" s="55"/>
      <c r="Z28" s="56"/>
      <c r="AA28" s="57" t="str">
        <f t="shared" si="0"/>
        <v>X</v>
      </c>
    </row>
  </sheetData>
  <mergeCells count="22">
    <mergeCell ref="I16:I17"/>
    <mergeCell ref="J16:J17"/>
    <mergeCell ref="K16:K17"/>
    <mergeCell ref="L16:L17"/>
    <mergeCell ref="A18:A27"/>
    <mergeCell ref="B18:B27"/>
    <mergeCell ref="A16:A17"/>
    <mergeCell ref="B16:B17"/>
    <mergeCell ref="C16:C17"/>
    <mergeCell ref="D16:G16"/>
    <mergeCell ref="H16:H17"/>
    <mergeCell ref="J3:J4"/>
    <mergeCell ref="K3:K4"/>
    <mergeCell ref="L3:L4"/>
    <mergeCell ref="A5:A14"/>
    <mergeCell ref="B5:B14"/>
    <mergeCell ref="A3:A4"/>
    <mergeCell ref="B3:B4"/>
    <mergeCell ref="C3:C4"/>
    <mergeCell ref="D3:G3"/>
    <mergeCell ref="H3:H4"/>
    <mergeCell ref="I3:I4"/>
  </mergeCells>
  <conditionalFormatting sqref="C29:C1048576">
    <cfRule type="expression" dxfId="42" priority="40">
      <formula>C29=0</formula>
    </cfRule>
    <cfRule type="expression" dxfId="41" priority="41">
      <formula>I29="Popis signálu"</formula>
    </cfRule>
    <cfRule type="expression" dxfId="40" priority="42">
      <formula>I29&lt;&gt;0</formula>
    </cfRule>
    <cfRule type="expression" dxfId="39" priority="43">
      <formula>I29=0</formula>
    </cfRule>
  </conditionalFormatting>
  <conditionalFormatting sqref="C3:C11">
    <cfRule type="expression" dxfId="38" priority="30">
      <formula>C3=0</formula>
    </cfRule>
    <cfRule type="expression" dxfId="37" priority="31">
      <formula>I3="Popis signálu"</formula>
    </cfRule>
    <cfRule type="expression" dxfId="36" priority="32">
      <formula>I3&lt;&gt;0</formula>
    </cfRule>
    <cfRule type="expression" dxfId="35" priority="33">
      <formula>I3=0</formula>
    </cfRule>
  </conditionalFormatting>
  <conditionalFormatting sqref="C1:C2">
    <cfRule type="expression" dxfId="34" priority="35">
      <formula>C1=0</formula>
    </cfRule>
    <cfRule type="expression" dxfId="33" priority="36">
      <formula>I1="Popis signálu"</formula>
    </cfRule>
    <cfRule type="expression" dxfId="32" priority="37">
      <formula>I1&lt;&gt;0</formula>
    </cfRule>
    <cfRule type="expression" dxfId="31" priority="38">
      <formula>I1=0</formula>
    </cfRule>
  </conditionalFormatting>
  <conditionalFormatting sqref="C12:C14">
    <cfRule type="expression" dxfId="30" priority="26">
      <formula>C12=0</formula>
    </cfRule>
    <cfRule type="expression" dxfId="29" priority="27">
      <formula>I12="Popis signálu"</formula>
    </cfRule>
    <cfRule type="expression" dxfId="28" priority="28">
      <formula>I12&lt;&gt;0</formula>
    </cfRule>
    <cfRule type="expression" dxfId="27" priority="29">
      <formula>I12=0</formula>
    </cfRule>
  </conditionalFormatting>
  <conditionalFormatting sqref="C16:C17 C21:C24">
    <cfRule type="expression" dxfId="26" priority="21">
      <formula>C16=0</formula>
    </cfRule>
    <cfRule type="expression" dxfId="25" priority="22">
      <formula>I16="Popis signálu"</formula>
    </cfRule>
    <cfRule type="expression" dxfId="24" priority="23">
      <formula>I16&lt;&gt;0</formula>
    </cfRule>
    <cfRule type="expression" dxfId="23" priority="24">
      <formula>I16=0</formula>
    </cfRule>
  </conditionalFormatting>
  <conditionalFormatting sqref="C25:C27">
    <cfRule type="expression" dxfId="22" priority="16">
      <formula>C25=0</formula>
    </cfRule>
    <cfRule type="expression" dxfId="21" priority="17">
      <formula>I25="Popis signálu"</formula>
    </cfRule>
    <cfRule type="expression" dxfId="20" priority="18">
      <formula>I25&lt;&gt;0</formula>
    </cfRule>
    <cfRule type="expression" dxfId="19" priority="19">
      <formula>I25=0</formula>
    </cfRule>
  </conditionalFormatting>
  <conditionalFormatting sqref="C15">
    <cfRule type="expression" dxfId="18" priority="11">
      <formula>C15=0</formula>
    </cfRule>
    <cfRule type="expression" dxfId="17" priority="12">
      <formula>I15="Popis signálu"</formula>
    </cfRule>
    <cfRule type="expression" dxfId="16" priority="13">
      <formula>I15&lt;&gt;0</formula>
    </cfRule>
    <cfRule type="expression" dxfId="15" priority="14">
      <formula>I15=0</formula>
    </cfRule>
  </conditionalFormatting>
  <conditionalFormatting sqref="C28">
    <cfRule type="expression" dxfId="14" priority="6">
      <formula>C28=0</formula>
    </cfRule>
    <cfRule type="expression" dxfId="13" priority="7">
      <formula>I28="Popis signálu"</formula>
    </cfRule>
    <cfRule type="expression" dxfId="12" priority="8">
      <formula>I28&lt;&gt;0</formula>
    </cfRule>
    <cfRule type="expression" dxfId="11" priority="9">
      <formula>I28=0</formula>
    </cfRule>
  </conditionalFormatting>
  <conditionalFormatting sqref="C18:C20">
    <cfRule type="expression" dxfId="10" priority="1">
      <formula>C18=0</formula>
    </cfRule>
    <cfRule type="expression" dxfId="9" priority="2">
      <formula>I18="Popis signálu"</formula>
    </cfRule>
    <cfRule type="expression" dxfId="8" priority="3">
      <formula>I18&lt;&gt;0</formula>
    </cfRule>
    <cfRule type="expression" dxfId="7" priority="4">
      <formula>I18=0</formula>
    </cfRule>
  </conditionalFormatting>
  <pageMargins left="0.19685039370078741" right="0.27559055118110237" top="0.59055118110236227" bottom="0.74803149606299213" header="0.19685039370078741" footer="0.39370078740157483"/>
  <pageSetup paperSize="9" scale="95" fitToHeight="0" orientation="portrait" r:id="rId1"/>
  <headerFooter>
    <oddHeader>&amp;L&amp;G&amp;C&amp;"Arial,Tučné"SOUPIS DATOVÝCH BODŮ&amp;R&amp;9Stavební úpravy m.č. 326 a 327
část - MĚŘENÍ A REGULACE</oddHeader>
    <oddFooter>&amp;Lvypracoval : DOHNAL R.
dne : 02/2022&amp;C&amp;F&amp;RList č.: &amp;P/&amp;N</oddFooter>
  </headerFooter>
  <legacyDrawingHF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39" operator="containsText" id="{53D7C67C-3B41-438A-A51B-4C258F798868}">
            <xm:f>NOT(ISERROR(SEARCH("Označení signálu",H29)))</xm:f>
            <xm:f>"Označení signálu"</xm:f>
            <x14:dxf>
              <font>
                <b/>
                <i val="0"/>
                <color auto="1"/>
              </font>
            </x14:dxf>
          </x14:cfRule>
          <xm:sqref>H29:H1048576</xm:sqref>
        </x14:conditionalFormatting>
        <x14:conditionalFormatting xmlns:xm="http://schemas.microsoft.com/office/excel/2006/main">
          <x14:cfRule type="containsText" priority="10" operator="containsText" id="{17AA713B-7B7A-4D77-AE33-CD93203EAF66}">
            <xm:f>NOT(ISERROR(SEARCH("Označení signálu",H15)))</xm:f>
            <xm:f>"Označení signálu"</xm:f>
            <x14:dxf>
              <font>
                <b/>
                <i val="0"/>
                <color auto="1"/>
              </font>
            </x14:dxf>
          </x14:cfRule>
          <xm:sqref>H15</xm:sqref>
        </x14:conditionalFormatting>
        <x14:conditionalFormatting xmlns:xm="http://schemas.microsoft.com/office/excel/2006/main">
          <x14:cfRule type="containsText" priority="5" operator="containsText" id="{1D6A735A-1665-4438-992F-B709AD917A4E}">
            <xm:f>NOT(ISERROR(SEARCH("Označení signálu",H28)))</xm:f>
            <xm:f>"Označení signálu"</xm:f>
            <x14:dxf>
              <font>
                <b/>
                <i val="0"/>
                <color auto="1"/>
              </font>
            </x14:dxf>
          </x14:cfRule>
          <xm:sqref>H28</xm:sqref>
        </x14:conditionalFormatting>
        <x14:conditionalFormatting xmlns:xm="http://schemas.microsoft.com/office/excel/2006/main">
          <x14:cfRule type="containsText" priority="34" operator="containsText" id="{CEDE169C-B7E1-4B14-A52E-E8FF9EC46BEC}">
            <xm:f>NOT(ISERROR(SEARCH("Označení signálu",H1)))</xm:f>
            <xm:f>"Označení signálu"</xm:f>
            <x14:dxf>
              <font>
                <b/>
                <i val="0"/>
                <color auto="1"/>
              </font>
            </x14:dxf>
          </x14:cfRule>
          <xm:sqref>H1:H2</xm:sqref>
        </x14:conditionalFormatting>
        <x14:conditionalFormatting xmlns:xm="http://schemas.microsoft.com/office/excel/2006/main">
          <x14:cfRule type="containsText" priority="25" operator="containsText" id="{2A0C931D-F53F-4B07-B6F7-4D666C8A01A7}">
            <xm:f>NOT(ISERROR(SEARCH("Označení signálu",H12)))</xm:f>
            <xm:f>"Označení signálu"</xm:f>
            <x14:dxf>
              <font>
                <b/>
                <i val="0"/>
                <color auto="1"/>
              </font>
            </x14:dxf>
          </x14:cfRule>
          <xm:sqref>H12:H14</xm:sqref>
        </x14:conditionalFormatting>
        <x14:conditionalFormatting xmlns:xm="http://schemas.microsoft.com/office/excel/2006/main">
          <x14:cfRule type="containsText" priority="20" operator="containsText" id="{302190DD-4589-4F3D-ABC3-5FF504119637}">
            <xm:f>NOT(ISERROR(SEARCH("Označení signálu",H16)))</xm:f>
            <xm:f>"Označení signálu"</xm:f>
            <x14:dxf>
              <font>
                <b/>
                <i val="0"/>
                <color auto="1"/>
              </font>
            </x14:dxf>
          </x14:cfRule>
          <xm:sqref>H16:H24</xm:sqref>
        </x14:conditionalFormatting>
        <x14:conditionalFormatting xmlns:xm="http://schemas.microsoft.com/office/excel/2006/main">
          <x14:cfRule type="containsText" priority="15" operator="containsText" id="{1238174D-28DA-4082-95EA-82999053F52E}">
            <xm:f>NOT(ISERROR(SEARCH("Označení signálu",H25)))</xm:f>
            <xm:f>"Označení signálu"</xm:f>
            <x14:dxf>
              <font>
                <b/>
                <i val="0"/>
                <color auto="1"/>
              </font>
            </x14:dxf>
          </x14:cfRule>
          <xm:sqref>H25:H27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267FE34967BE34AA1C2910CD8452E2D" ma:contentTypeVersion="15" ma:contentTypeDescription="Vytvoří nový dokument" ma:contentTypeScope="" ma:versionID="19544547465c62a1384639bfb8523264">
  <xsd:schema xmlns:xsd="http://www.w3.org/2001/XMLSchema" xmlns:xs="http://www.w3.org/2001/XMLSchema" xmlns:p="http://schemas.microsoft.com/office/2006/metadata/properties" xmlns:ns2="42aeb5e0-4d8c-495b-8ac8-9c7e0f9108af" xmlns:ns3="1c1cfe40-64e6-48a4-a923-d8a21d9bc96d" targetNamespace="http://schemas.microsoft.com/office/2006/metadata/properties" ma:root="true" ma:fieldsID="ec50c24212fe8b47600ee8a5c952b3e6" ns2:_="" ns3:_="">
    <xsd:import namespace="42aeb5e0-4d8c-495b-8ac8-9c7e0f9108af"/>
    <xsd:import namespace="1c1cfe40-64e6-48a4-a923-d8a21d9bc96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aeb5e0-4d8c-495b-8ac8-9c7e0f9108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5144c32-5194-445f-8fa8-b47f4d440b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1cfe40-64e6-48a4-a923-d8a21d9bc96d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1ba7402-a552-47a9-ad5f-5f8c4461a637}" ma:internalName="TaxCatchAll" ma:showField="CatchAllData" ma:web="1c1cfe40-64e6-48a4-a923-d8a21d9bc9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2aeb5e0-4d8c-495b-8ac8-9c7e0f9108af">
      <Terms xmlns="http://schemas.microsoft.com/office/infopath/2007/PartnerControls"/>
    </lcf76f155ced4ddcb4097134ff3c332f>
    <TaxCatchAll xmlns="1c1cfe40-64e6-48a4-a923-d8a21d9bc96d" xsi:nil="true"/>
  </documentManagement>
</p:properties>
</file>

<file path=customXml/itemProps1.xml><?xml version="1.0" encoding="utf-8"?>
<ds:datastoreItem xmlns:ds="http://schemas.openxmlformats.org/officeDocument/2006/customXml" ds:itemID="{649570A1-7217-4D79-8FA6-E611FFB0AF6E}"/>
</file>

<file path=customXml/itemProps2.xml><?xml version="1.0" encoding="utf-8"?>
<ds:datastoreItem xmlns:ds="http://schemas.openxmlformats.org/officeDocument/2006/customXml" ds:itemID="{77BAFCAF-24E9-4923-BB18-4B1DC6A98D3F}"/>
</file>

<file path=customXml/itemProps3.xml><?xml version="1.0" encoding="utf-8"?>
<ds:datastoreItem xmlns:ds="http://schemas.openxmlformats.org/officeDocument/2006/customXml" ds:itemID="{59C52364-F7D2-47EA-AC6E-C5A0F34F402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8RDC01</vt:lpstr>
      <vt:lpstr>8RDC002</vt:lpstr>
      <vt:lpstr>8DC1S13</vt:lpstr>
      <vt:lpstr>8DCSTR</vt:lpstr>
      <vt:lpstr>FCU</vt:lpstr>
      <vt:lpstr>'8DC1S13'!Názvy_tisku</vt:lpstr>
      <vt:lpstr>'8DCSTR'!Názvy_tisku</vt:lpstr>
      <vt:lpstr>'8RDC002'!Názvy_tisku</vt:lpstr>
      <vt:lpstr>'8RDC01'!Názvy_tisku</vt:lpstr>
      <vt:lpstr>FCU!Názvy_tisku</vt:lpstr>
      <vt:lpstr>'8DC1S13'!Oblast_tisku</vt:lpstr>
      <vt:lpstr>'8DCSTR'!Oblast_tisku</vt:lpstr>
      <vt:lpstr>'8RDC002'!Oblast_tisku</vt:lpstr>
      <vt:lpstr>'8RDC01'!Oblast_tisku</vt:lpstr>
      <vt:lpstr>FCU!Oblast_tisku</vt:lpstr>
    </vt:vector>
  </TitlesOfParts>
  <Company>Synerga,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Synerga</dc:creator>
  <cp:lastModifiedBy>Radek Dohnal</cp:lastModifiedBy>
  <cp:lastPrinted>2022-02-17T09:28:07Z</cp:lastPrinted>
  <dcterms:created xsi:type="dcterms:W3CDTF">2008-05-26T07:01:47Z</dcterms:created>
  <dcterms:modified xsi:type="dcterms:W3CDTF">2023-05-31T08:58:03Z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0x010100C267FE34967BE34AA1C2910CD8452E2D</vt:lpwstr>
  </property>
</Properties>
</file>